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3"/>
  <workbookPr date1904="1"/>
  <mc:AlternateContent xmlns:mc="http://schemas.openxmlformats.org/markup-compatibility/2006">
    <mc:Choice Requires="x15">
      <x15ac:absPath xmlns:x15ac="http://schemas.microsoft.com/office/spreadsheetml/2010/11/ac" url="/Users/me/Documents/Priorités macbook Pro 2019/Avendis/Roofy/toiturelegere.fr/Tables/Calepinages/Ultimo/"/>
    </mc:Choice>
  </mc:AlternateContent>
  <xr:revisionPtr revIDLastSave="0" documentId="8_{EE751516-9935-6249-909C-B0C39F17889B}" xr6:coauthVersionLast="45" xr6:coauthVersionMax="45" xr10:uidLastSave="{00000000-0000-0000-0000-000000000000}"/>
  <workbookProtection workbookAlgorithmName="SHA-512" workbookHashValue="KmYcsO+k3hc6vIpIwtu3bPjc+WhgtS2ziT7ivUP6KjLrrOgYsZzOSf8m6pKqRxZ5zxidLWOFqG9tvGGRCiq00A==" workbookSaltValue="7DjStIcBkgWfHlPg+JY8xw==" workbookSpinCount="100000" lockStructure="1"/>
  <bookViews>
    <workbookView xWindow="560" yWindow="460" windowWidth="35280" windowHeight="21940" tabRatio="500" xr2:uid="{00000000-000D-0000-FFFF-FFFF00000000}"/>
  </bookViews>
  <sheets>
    <sheet name="Calepinage" sheetId="1" r:id="rId1"/>
    <sheet name="Pente" sheetId="3" r:id="rId2"/>
    <sheet name="C" sheetId="2" r:id="rId3"/>
  </sheets>
  <externalReferences>
    <externalReference r:id="rId4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35" i="1" l="1"/>
  <c r="N35" i="1"/>
  <c r="M35" i="1"/>
  <c r="L35" i="1"/>
  <c r="K35" i="1"/>
  <c r="J35" i="1"/>
  <c r="I35" i="1"/>
  <c r="H35" i="1"/>
  <c r="G35" i="1"/>
  <c r="F35" i="1"/>
  <c r="E35" i="1"/>
  <c r="D35" i="1"/>
  <c r="C35" i="1"/>
  <c r="F23" i="1"/>
  <c r="C23" i="1"/>
  <c r="C27" i="1"/>
  <c r="N34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O28" i="1"/>
  <c r="N28" i="1"/>
  <c r="M28" i="1"/>
  <c r="L28" i="1"/>
  <c r="K28" i="1"/>
  <c r="J28" i="1"/>
  <c r="I28" i="1"/>
  <c r="H28" i="1"/>
  <c r="G28" i="1"/>
  <c r="F28" i="1"/>
  <c r="E28" i="1"/>
  <c r="C28" i="1" l="1"/>
  <c r="D28" i="1"/>
  <c r="AA25" i="2" l="1"/>
  <c r="AA23" i="2"/>
  <c r="AA26" i="2"/>
  <c r="AA22" i="2"/>
  <c r="AE48" i="2" l="1"/>
  <c r="S60" i="2" l="1"/>
  <c r="R61" i="2"/>
  <c r="Q60" i="2"/>
  <c r="Q61" i="2" s="1"/>
  <c r="R60" i="2" s="1"/>
  <c r="AA19" i="2" l="1"/>
  <c r="AA51" i="2" s="1"/>
  <c r="N49" i="2"/>
  <c r="S48" i="2"/>
  <c r="N41" i="2"/>
  <c r="N39" i="2"/>
  <c r="N38" i="2"/>
  <c r="P38" i="2"/>
  <c r="AB10" i="2"/>
  <c r="AB9" i="2"/>
  <c r="AA10" i="2"/>
  <c r="AA9" i="2"/>
  <c r="AA15" i="2"/>
  <c r="AA8" i="2"/>
  <c r="Q29" i="2"/>
  <c r="P14" i="2"/>
  <c r="AA20" i="2"/>
  <c r="AF22" i="2" l="1"/>
  <c r="AA30" i="2"/>
  <c r="AF26" i="2"/>
  <c r="AF25" i="2"/>
  <c r="AF23" i="2"/>
  <c r="AA17" i="2"/>
  <c r="AA29" i="2" s="1"/>
  <c r="AA31" i="2"/>
  <c r="AA16" i="2"/>
  <c r="AA28" i="2" s="1"/>
  <c r="AA50" i="2"/>
  <c r="P49" i="2"/>
  <c r="AA33" i="2" l="1"/>
  <c r="Z33" i="2" s="1"/>
  <c r="AA34" i="2"/>
  <c r="Z34" i="2" s="1"/>
  <c r="I18" i="1"/>
  <c r="AB8" i="2"/>
  <c r="W22" i="2"/>
  <c r="O25" i="1"/>
  <c r="N25" i="1"/>
  <c r="O23" i="1"/>
  <c r="N23" i="1"/>
  <c r="O22" i="1"/>
  <c r="N22" i="1"/>
  <c r="R34" i="2"/>
  <c r="O36" i="1" s="1"/>
  <c r="F27" i="3"/>
  <c r="F26" i="3"/>
  <c r="F25" i="3"/>
  <c r="J21" i="1"/>
  <c r="K21" i="1"/>
  <c r="M31" i="2"/>
  <c r="K20" i="1" s="1"/>
  <c r="L31" i="2"/>
  <c r="J20" i="1"/>
  <c r="I31" i="2"/>
  <c r="G20" i="1" s="1"/>
  <c r="E31" i="2"/>
  <c r="D19" i="1" s="1"/>
  <c r="D18" i="1" s="1"/>
  <c r="E34" i="2"/>
  <c r="D36" i="1" s="1"/>
  <c r="D25" i="1"/>
  <c r="D23" i="1"/>
  <c r="D22" i="1"/>
  <c r="N27" i="1"/>
  <c r="P29" i="2"/>
  <c r="M27" i="1"/>
  <c r="O29" i="2"/>
  <c r="L27" i="1"/>
  <c r="M29" i="2"/>
  <c r="K27" i="1" s="1"/>
  <c r="L29" i="2"/>
  <c r="J27" i="1"/>
  <c r="H27" i="1"/>
  <c r="I29" i="2"/>
  <c r="G27" i="1" s="1"/>
  <c r="E27" i="1"/>
  <c r="K22" i="1"/>
  <c r="J22" i="1"/>
  <c r="G21" i="1"/>
  <c r="E21" i="1"/>
  <c r="G31" i="2"/>
  <c r="E18" i="1" s="1"/>
  <c r="F31" i="2"/>
  <c r="Q34" i="2"/>
  <c r="N36" i="1" s="1"/>
  <c r="P34" i="2"/>
  <c r="M36" i="1" s="1"/>
  <c r="O34" i="2"/>
  <c r="L36" i="1" s="1"/>
  <c r="M34" i="2"/>
  <c r="K36" i="1" s="1"/>
  <c r="L34" i="2"/>
  <c r="J36" i="1"/>
  <c r="K34" i="2"/>
  <c r="I36" i="1" s="1"/>
  <c r="J34" i="2"/>
  <c r="H36" i="1"/>
  <c r="I34" i="2"/>
  <c r="G36" i="1" s="1"/>
  <c r="H34" i="2"/>
  <c r="F36" i="1" s="1"/>
  <c r="G34" i="2"/>
  <c r="E36" i="1" s="1"/>
  <c r="F34" i="2"/>
  <c r="D34" i="2"/>
  <c r="C36" i="1" s="1"/>
  <c r="C21" i="1"/>
  <c r="D31" i="2"/>
  <c r="C19" i="1" s="1"/>
  <c r="C18" i="1" s="1"/>
  <c r="D29" i="2"/>
  <c r="F18" i="1"/>
  <c r="G18" i="1"/>
  <c r="H18" i="1"/>
  <c r="M15" i="2"/>
  <c r="L3" i="2"/>
  <c r="L8" i="2"/>
  <c r="L4" i="2"/>
  <c r="L9" i="2" s="1"/>
  <c r="L5" i="2"/>
  <c r="L10" i="2"/>
  <c r="J30" i="1"/>
  <c r="J18" i="1"/>
  <c r="M14" i="2"/>
  <c r="M4" i="2"/>
  <c r="M9" i="2" s="1"/>
  <c r="M5" i="2"/>
  <c r="M10" i="2" s="1"/>
  <c r="M13" i="2" s="1"/>
  <c r="M3" i="2"/>
  <c r="M11" i="2" s="1"/>
  <c r="P15" i="2"/>
  <c r="O3" i="2"/>
  <c r="O8" i="2"/>
  <c r="O4" i="2"/>
  <c r="O9" i="2" s="1"/>
  <c r="O5" i="2"/>
  <c r="O10" i="2" s="1"/>
  <c r="P4" i="2"/>
  <c r="P9" i="2" s="1"/>
  <c r="P12" i="2" s="1"/>
  <c r="P3" i="2"/>
  <c r="P11" i="2" s="1"/>
  <c r="P5" i="2"/>
  <c r="L27" i="2"/>
  <c r="J24" i="1"/>
  <c r="M27" i="2"/>
  <c r="K24" i="1"/>
  <c r="Q27" i="2"/>
  <c r="N24" i="1" s="1"/>
  <c r="K27" i="2"/>
  <c r="I24" i="1"/>
  <c r="M25" i="1"/>
  <c r="L25" i="1"/>
  <c r="K25" i="1"/>
  <c r="J25" i="1"/>
  <c r="I25" i="1"/>
  <c r="H25" i="1"/>
  <c r="G25" i="1"/>
  <c r="F25" i="1"/>
  <c r="E25" i="1"/>
  <c r="P27" i="2"/>
  <c r="M24" i="1"/>
  <c r="O27" i="2"/>
  <c r="L24" i="1" s="1"/>
  <c r="J27" i="2"/>
  <c r="H24" i="1"/>
  <c r="I27" i="2"/>
  <c r="G24" i="1" s="1"/>
  <c r="M23" i="1"/>
  <c r="L23" i="1"/>
  <c r="K23" i="1"/>
  <c r="J23" i="1"/>
  <c r="I23" i="1"/>
  <c r="H23" i="1"/>
  <c r="G23" i="1"/>
  <c r="E23" i="1"/>
  <c r="M22" i="1"/>
  <c r="L22" i="1"/>
  <c r="I22" i="1"/>
  <c r="H22" i="1"/>
  <c r="G22" i="1"/>
  <c r="F22" i="1"/>
  <c r="E22" i="1"/>
  <c r="C25" i="1"/>
  <c r="D27" i="2"/>
  <c r="C24" i="1" s="1"/>
  <c r="C22" i="1"/>
  <c r="L46" i="2"/>
  <c r="J46" i="2"/>
  <c r="M30" i="1"/>
  <c r="K29" i="2"/>
  <c r="I27" i="1" s="1"/>
  <c r="G27" i="2"/>
  <c r="E24" i="1" s="1"/>
  <c r="G29" i="2"/>
  <c r="J29" i="2"/>
  <c r="M8" i="2"/>
  <c r="J21" i="2" s="1"/>
  <c r="M12" i="2" l="1"/>
  <c r="E20" i="1"/>
  <c r="AA12" i="2"/>
  <c r="AA40" i="2"/>
  <c r="AA37" i="2" s="1"/>
  <c r="Z37" i="2" s="1"/>
  <c r="AA39" i="2"/>
  <c r="AA36" i="2" s="1"/>
  <c r="Z36" i="2" s="1"/>
  <c r="P10" i="2"/>
  <c r="P13" i="2" s="1"/>
  <c r="M32" i="1" s="1"/>
  <c r="O24" i="1"/>
  <c r="P8" i="2"/>
  <c r="M31" i="1" s="1"/>
  <c r="M18" i="1" s="1"/>
  <c r="L32" i="1"/>
  <c r="L18" i="1" s="1"/>
  <c r="K30" i="1"/>
  <c r="K29" i="1"/>
  <c r="O34" i="1"/>
  <c r="N33" i="1"/>
  <c r="O27" i="1"/>
  <c r="AA13" i="2" l="1"/>
  <c r="O18" i="1" s="1"/>
  <c r="K18" i="1"/>
  <c r="N18" i="1"/>
</calcChain>
</file>

<file path=xl/sharedStrings.xml><?xml version="1.0" encoding="utf-8"?>
<sst xmlns="http://schemas.openxmlformats.org/spreadsheetml/2006/main" count="144" uniqueCount="119">
  <si>
    <t>Grande Romane 9</t>
    <phoneticPr fontId="7"/>
  </si>
  <si>
    <t>Grande Romane 18</t>
    <phoneticPr fontId="7"/>
  </si>
  <si>
    <t>Double-Romane</t>
  </si>
  <si>
    <t>Marseille</t>
  </si>
  <si>
    <t>Canal</t>
  </si>
  <si>
    <t>Romane</t>
  </si>
  <si>
    <t>Nombre de tuiles</t>
  </si>
  <si>
    <t>Largeur</t>
  </si>
  <si>
    <t>Longueur</t>
  </si>
  <si>
    <t>Access faîtière 1</t>
  </si>
  <si>
    <t>Access faîtière 2</t>
  </si>
  <si>
    <t>Closoir pour faîtière</t>
    <phoneticPr fontId="7"/>
  </si>
  <si>
    <t>GR18/9 - 1</t>
    <phoneticPr fontId="7"/>
  </si>
  <si>
    <t>GR18/9 - 2</t>
    <phoneticPr fontId="7"/>
  </si>
  <si>
    <t>GR18/9 - 3</t>
    <phoneticPr fontId="7"/>
  </si>
  <si>
    <t>FERMÉE</t>
    <phoneticPr fontId="7"/>
  </si>
  <si>
    <t>GR9 - 1</t>
    <phoneticPr fontId="7"/>
  </si>
  <si>
    <t>GR9 - 2</t>
    <phoneticPr fontId="7"/>
  </si>
  <si>
    <t>GR9 - 3</t>
    <phoneticPr fontId="7"/>
  </si>
  <si>
    <t>Grande Romane 9</t>
    <phoneticPr fontId="7"/>
  </si>
  <si>
    <t>Grande Romane 18</t>
    <phoneticPr fontId="7"/>
  </si>
  <si>
    <t>GR18 - 2</t>
    <phoneticPr fontId="7"/>
  </si>
  <si>
    <t>GR18 - 3</t>
    <phoneticPr fontId="7"/>
  </si>
  <si>
    <t>GR18 - 1</t>
    <phoneticPr fontId="7"/>
  </si>
  <si>
    <t>ROMANE POUR GRANDE ROMANE 18</t>
    <phoneticPr fontId="7"/>
  </si>
  <si>
    <t>ROMANE POUR GRANDE ROMANE 9</t>
    <phoneticPr fontId="7"/>
  </si>
  <si>
    <t>Faîtière plane</t>
  </si>
  <si>
    <t>Faîtière ronde</t>
  </si>
  <si>
    <t>GRANDE ROMANE</t>
    <phoneticPr fontId="7"/>
  </si>
  <si>
    <t>Flamande</t>
  </si>
  <si>
    <t>Acces solin</t>
  </si>
  <si>
    <t>Acces faîtière</t>
  </si>
  <si>
    <t>Tuiles Fermées</t>
  </si>
  <si>
    <t>Ecran sous tuile</t>
  </si>
  <si>
    <t>About de faîtière</t>
    <phoneticPr fontId="7"/>
  </si>
  <si>
    <t>Demi tuile</t>
    <phoneticPr fontId="7"/>
  </si>
  <si>
    <t>Canada</t>
  </si>
  <si>
    <t>Unituile</t>
  </si>
  <si>
    <t>Grande Flamande 9</t>
  </si>
  <si>
    <t>Grande Flamande 18</t>
  </si>
  <si>
    <t>FLAMANDE POUR GRANDE FLAMANDE 18</t>
  </si>
  <si>
    <t>FLAMANDE POUR GRANDE FLAMANDE 9</t>
  </si>
  <si>
    <t>Dble-Romane</t>
  </si>
  <si>
    <t>Nouv. Canada</t>
  </si>
  <si>
    <t>Nouv Canada</t>
  </si>
  <si>
    <t>Faîtières au choix : rondes, planes</t>
  </si>
  <si>
    <t>Toile imperméabilisante 150 en m</t>
  </si>
  <si>
    <t xml:space="preserve"> Calculer l'angle d'élévation (pente)</t>
  </si>
  <si>
    <t>(Renseigner les cellules bleu)</t>
  </si>
  <si>
    <t>cm</t>
  </si>
  <si>
    <t>Pente en degrés (angle d'élévation)</t>
  </si>
  <si>
    <t>°</t>
  </si>
  <si>
    <t>Pente en pourcentage</t>
  </si>
  <si>
    <t>%</t>
  </si>
  <si>
    <t>Plaque Unituile Vinci 12 - 2 M2</t>
  </si>
  <si>
    <t>Plaque Unituile Vinci 6 - 1 M2</t>
  </si>
  <si>
    <t>Grande Romane 9  - 1,07 M2</t>
  </si>
  <si>
    <t>Grande Romane 18  -  2,10 M2</t>
  </si>
  <si>
    <t>Grande Flamande 18  -  2,18 M2</t>
  </si>
  <si>
    <t>Grande Flamande 9  -  1,12 M2</t>
  </si>
  <si>
    <t>Unituile Vinci 12</t>
  </si>
  <si>
    <t>Unituile Vinci 6</t>
  </si>
  <si>
    <r>
      <t>Projection horizontale du rampant  (</t>
    </r>
    <r>
      <rPr>
        <b/>
        <sz val="12"/>
        <color indexed="62"/>
        <rFont val="Calibri"/>
        <family val="2"/>
      </rPr>
      <t>a)</t>
    </r>
  </si>
  <si>
    <r>
      <t xml:space="preserve">Hauteur du rampant </t>
    </r>
    <r>
      <rPr>
        <b/>
        <sz val="12"/>
        <color indexed="62"/>
        <rFont val="Calibri"/>
        <family val="2"/>
      </rPr>
      <t xml:space="preserve"> (b)</t>
    </r>
  </si>
  <si>
    <t>Longueur du rampant  (c)</t>
  </si>
  <si>
    <t>UNITUILE POUR UNITUILE VINCI 12</t>
  </si>
  <si>
    <t>UNITUILE POUR UNITUILE VINCI 6</t>
  </si>
  <si>
    <t>GRANDE VINCI 6 PER GRANDE VINCI 12</t>
  </si>
  <si>
    <t>Unituile Vinci 2 M2</t>
  </si>
  <si>
    <t>Unituile Vinci 1 M2</t>
  </si>
  <si>
    <t>MODELES TUILES ARDOISES ET PANNEAUX TUILE</t>
  </si>
  <si>
    <t>Faîtière plane (63 cm)</t>
  </si>
  <si>
    <t>Faîtière ronde (41 cm)</t>
  </si>
  <si>
    <t>Solin ou rive de faîtage (200 cm)</t>
  </si>
  <si>
    <t>Rives et solins en acier zingué en longueurs de 200 cm</t>
  </si>
  <si>
    <t>Nombre unituiles condition largeur +56 Unit pour Unituile Vinci 12</t>
  </si>
  <si>
    <t>Nombre unituiles condition largeur +56 Unit pour Unituile Vinci 6</t>
  </si>
  <si>
    <r>
      <t xml:space="preserve">Renseigner les cellules sur fond </t>
    </r>
    <r>
      <rPr>
        <b/>
        <sz val="11"/>
        <color rgb="FF0070C0"/>
        <rFont val="Arial"/>
        <family val="2"/>
      </rPr>
      <t>bleu</t>
    </r>
    <r>
      <rPr>
        <b/>
        <sz val="11"/>
        <color indexed="63"/>
        <rFont val="Arial"/>
        <family val="2"/>
      </rPr>
      <t xml:space="preserve"> dans la colonne du modèle choisi</t>
    </r>
  </si>
  <si>
    <r>
      <t xml:space="preserve">Toiture 2 pentes  :  saisir les valeurs du </t>
    </r>
    <r>
      <rPr>
        <b/>
        <sz val="11"/>
        <color indexed="10"/>
        <rFont val="Arial"/>
        <family val="2"/>
      </rPr>
      <t>faîtage</t>
    </r>
    <r>
      <rPr>
        <b/>
        <sz val="11"/>
        <color indexed="10"/>
        <rFont val="Arial"/>
        <family val="2"/>
      </rPr>
      <t>,</t>
    </r>
    <r>
      <rPr>
        <b/>
        <sz val="11"/>
        <color indexed="63"/>
        <rFont val="Arial"/>
        <family val="2"/>
      </rPr>
      <t xml:space="preserve"> du </t>
    </r>
    <r>
      <rPr>
        <b/>
        <sz val="11"/>
        <color indexed="10"/>
        <rFont val="Arial"/>
        <family val="2"/>
      </rPr>
      <t>rampant 1</t>
    </r>
    <r>
      <rPr>
        <b/>
        <sz val="11"/>
        <color indexed="63"/>
        <rFont val="Arial"/>
        <family val="2"/>
      </rPr>
      <t xml:space="preserve"> et du </t>
    </r>
    <r>
      <rPr>
        <b/>
        <sz val="11"/>
        <color rgb="FF0070C0"/>
        <rFont val="Arial"/>
        <family val="2"/>
      </rPr>
      <t>rampant 2</t>
    </r>
  </si>
  <si>
    <t>Dimensions faîtage (en cm)</t>
  </si>
  <si>
    <t>Dimensions rampant 1 (en cm)</t>
  </si>
  <si>
    <t>Dimensions rampant 2 (en cm)</t>
  </si>
  <si>
    <t xml:space="preserve">toiture 2 pentes (2 rampants)            </t>
  </si>
  <si>
    <t>Closoir pour solin-rive de faîtage</t>
  </si>
  <si>
    <t>Rives latérales (200 cm)</t>
  </si>
  <si>
    <t>Grande Romane 9 : plaque de 9 tuiles Romanes assemblée en usine. Surface utile de 1,07 m2.  Possibilité de compléter avec tuiles Romanes pour finitions</t>
  </si>
  <si>
    <t>Grande Romane 18 : plaque de 18 tuiles Romanes assemblée en usine.  Surface utile de 2,10 m2.  Possibilité de compléter avec Grande Romane 9 et tuiles Romanes pour finitions</t>
  </si>
  <si>
    <t>Grande Flamande 9 : plaque de 9 tuiles Flamandes assemblée en usine. Surface utile de 1,12 m2.  Possibilité de compléter avec tuiles Flamandes pour finitions</t>
  </si>
  <si>
    <t>Grande Flamande 18 : plaque de 18 tuiles Flamandes assemblée en usine. Surface utile de 2,18 m2.  Possibilité de compléter avec Grande Flamande 9 et tuiles Flamandes pour finitions</t>
  </si>
  <si>
    <t>Toile imperméabilisante rouleaux 50 m x 1,5 m. Conseillée pour pentes inférieures à 18%, surfaces supérieures à 20 m2</t>
  </si>
  <si>
    <t>RÉSULTAT MÉTRÉ  -  QUANTITÉS POUR UNE TOITURE AYANT 1 OU 2 PENTES (RAMPANTS)</t>
  </si>
  <si>
    <t>Closoir ventilé ligne d'égout</t>
  </si>
  <si>
    <t>Nombre unituiles condition longueur + 2xK4 Unit pour Unituile Vinci 12 rampant 1</t>
  </si>
  <si>
    <t>Nombre unituiles condition longueur + 2xK5 Unit pour Unituile Vinci 12 rampant 2</t>
  </si>
  <si>
    <t>Nombre unituiles condition longueur + 2xK4 Unit pour Unituile Vinci 6 rampant 1</t>
  </si>
  <si>
    <t>Nombre unituiles condition longueur + 2xK5 Unit pour Unituile Vinci 6 rampant 2</t>
  </si>
  <si>
    <t>Tuiles fermées première rangée</t>
  </si>
  <si>
    <t>Pour dépassement en gouttière : ajouter 3 à 6 cm à la dimension du rampant</t>
  </si>
  <si>
    <t>UNITUILE VINCI 6 ET 12</t>
  </si>
  <si>
    <t>TOTAL GRANDE VINCI 6 RAMPANT 1</t>
  </si>
  <si>
    <t>TOTAL GRANDE VINCI 6 RAMPANT 2</t>
  </si>
  <si>
    <t>UNITUILE POUR  VINCI 12 RAMPANT 1</t>
  </si>
  <si>
    <t>UNITUILE POUR  VINCI 12 RAMPANT 2</t>
  </si>
  <si>
    <t>UNITUILE POUR  VINCI 6 RAMPANT 1</t>
  </si>
  <si>
    <t>UNITUILE POUR  VINCI 6 RAMPANT 2</t>
  </si>
  <si>
    <t>TOTAL GRANDE VINCI 12 RAMPANT 1</t>
  </si>
  <si>
    <t>TOTAL GRANDE VINCI 12 RAMPANT 2</t>
  </si>
  <si>
    <t>(</t>
  </si>
  <si>
    <t>Calepinage Vinci 12</t>
  </si>
  <si>
    <t>Calepinage Vinci 6</t>
  </si>
  <si>
    <t>Rouleau sous-faitière ventilé : en alternative ou en complément des closoirs pour faitière</t>
  </si>
  <si>
    <t>Unituile Vinci 12 :   Plaque composée de 12 Unituile assemblées en usine. Superficie 2 m2 utiles.  Le calcul optimisé propose si besoin de compléter avec Unituile Vinci 6 et Unituile pour rive droite, faîtage</t>
  </si>
  <si>
    <t>Unituile Vinci 6 :   Plaque composée de 6 Unituile assemblées en usine. Superficie 1 m2 utile.  Le calcul optimisé propose si besoin de compléter avec Unituile pour rive droite, faîtage</t>
  </si>
  <si>
    <r>
      <t xml:space="preserve">Toiture mono pente  :  saisir uniquement les valeurs du </t>
    </r>
    <r>
      <rPr>
        <b/>
        <sz val="11"/>
        <color indexed="10"/>
        <rFont val="Arial"/>
        <family val="2"/>
      </rPr>
      <t>faîtage</t>
    </r>
    <r>
      <rPr>
        <b/>
        <sz val="11"/>
        <color indexed="63"/>
        <rFont val="Arial"/>
        <family val="2"/>
      </rPr>
      <t xml:space="preserve"> et du </t>
    </r>
    <r>
      <rPr>
        <b/>
        <sz val="11"/>
        <color indexed="10"/>
        <rFont val="Arial"/>
        <family val="2"/>
      </rPr>
      <t>rampant 1</t>
    </r>
  </si>
  <si>
    <r>
      <t>Si deux rampants  identiques  :  renseigner la cellule du</t>
    </r>
    <r>
      <rPr>
        <b/>
        <sz val="11"/>
        <rFont val="Arial"/>
        <family val="2"/>
      </rPr>
      <t xml:space="preserve"> </t>
    </r>
    <r>
      <rPr>
        <b/>
        <sz val="11"/>
        <color indexed="10"/>
        <rFont val="Arial"/>
        <family val="2"/>
      </rPr>
      <t>rampant 1</t>
    </r>
    <r>
      <rPr>
        <b/>
        <sz val="11"/>
        <rFont val="Arial"/>
        <family val="2"/>
      </rPr>
      <t xml:space="preserve">, la </t>
    </r>
    <r>
      <rPr>
        <b/>
        <sz val="11"/>
        <color indexed="63"/>
        <rFont val="Arial"/>
        <family val="2"/>
      </rPr>
      <t>cellule du</t>
    </r>
    <r>
      <rPr>
        <b/>
        <sz val="11"/>
        <color indexed="12"/>
        <rFont val="Arial"/>
        <family val="2"/>
      </rPr>
      <t xml:space="preserve"> </t>
    </r>
    <r>
      <rPr>
        <b/>
        <sz val="11"/>
        <color rgb="FF0070C0"/>
        <rFont val="Arial"/>
        <family val="2"/>
      </rPr>
      <t>rampant 2</t>
    </r>
    <r>
      <rPr>
        <b/>
        <sz val="11"/>
        <color indexed="62"/>
        <rFont val="Arial"/>
        <family val="2"/>
      </rPr>
      <t>,</t>
    </r>
    <r>
      <rPr>
        <b/>
        <sz val="11"/>
        <color indexed="12"/>
        <rFont val="Arial"/>
        <family val="2"/>
      </rPr>
      <t xml:space="preserve"> </t>
    </r>
    <r>
      <rPr>
        <b/>
        <sz val="11"/>
        <color indexed="63"/>
        <rFont val="Arial"/>
        <family val="2"/>
      </rPr>
      <t>avec</t>
    </r>
    <r>
      <rPr>
        <b/>
        <sz val="11"/>
        <color indexed="63"/>
        <rFont val="Arial"/>
        <family val="2"/>
      </rPr>
      <t xml:space="preserve"> </t>
    </r>
    <r>
      <rPr>
        <b/>
        <sz val="11"/>
        <color indexed="63"/>
        <rFont val="Arial"/>
        <family val="2"/>
      </rPr>
      <t>les mêmes valeurs</t>
    </r>
  </si>
  <si>
    <t xml:space="preserve">                  toiture mono pente (1 rampant)</t>
  </si>
  <si>
    <t>Toiture mono pente (1 rampant)   :    Faîtage libre, utiliser les rives à rabat de faîtage    -    Faîtage adossé à une paroi, utiliser les solins</t>
  </si>
  <si>
    <t>Tuiles fermées : première rangée de finition en ligne d'égout, esthétique, anti-volatiles. A utiliser exclusivement en première rangée (ligne d'égout)</t>
  </si>
  <si>
    <t xml:space="preserve">Closoir sous faitière ventilé - 5 m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</si>
</sst>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2" x14ac:knownFonts="1">
    <font>
      <sz val="10"/>
      <name val="Verdana"/>
    </font>
    <font>
      <b/>
      <sz val="10"/>
      <name val="Verdana"/>
      <family val="2"/>
    </font>
    <font>
      <sz val="10"/>
      <name val="Verdana"/>
      <family val="2"/>
    </font>
    <font>
      <u/>
      <sz val="10"/>
      <color indexed="12"/>
      <name val="Verdana"/>
      <family val="2"/>
    </font>
    <font>
      <b/>
      <sz val="9"/>
      <name val="Verdana"/>
      <family val="2"/>
    </font>
    <font>
      <b/>
      <sz val="10"/>
      <color indexed="12"/>
      <name val="Verdana"/>
      <family val="2"/>
    </font>
    <font>
      <sz val="10"/>
      <name val="Verdana"/>
      <family val="2"/>
    </font>
    <font>
      <sz val="8"/>
      <name val="Verdana"/>
      <family val="2"/>
    </font>
    <font>
      <sz val="10"/>
      <name val="Verdana"/>
      <family val="2"/>
    </font>
    <font>
      <b/>
      <sz val="10"/>
      <color indexed="63"/>
      <name val="Verdana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color indexed="12"/>
      <name val="Arial"/>
      <family val="2"/>
    </font>
    <font>
      <b/>
      <sz val="10"/>
      <color indexed="63"/>
      <name val="Arial"/>
      <family val="2"/>
    </font>
    <font>
      <b/>
      <sz val="11"/>
      <name val="Arial"/>
      <family val="2"/>
    </font>
    <font>
      <b/>
      <sz val="11"/>
      <color indexed="63"/>
      <name val="Arial"/>
      <family val="2"/>
    </font>
    <font>
      <b/>
      <sz val="9"/>
      <color indexed="12"/>
      <name val="Verdana"/>
      <family val="2"/>
    </font>
    <font>
      <b/>
      <sz val="9"/>
      <color indexed="16"/>
      <name val="Verdana"/>
      <family val="2"/>
    </font>
    <font>
      <b/>
      <sz val="10"/>
      <color indexed="16"/>
      <name val="Verdana"/>
      <family val="2"/>
    </font>
    <font>
      <sz val="10"/>
      <color indexed="16"/>
      <name val="Verdana"/>
      <family val="2"/>
    </font>
    <font>
      <b/>
      <sz val="10"/>
      <color indexed="17"/>
      <name val="Verdana"/>
      <family val="2"/>
    </font>
    <font>
      <b/>
      <sz val="11"/>
      <color indexed="9"/>
      <name val="Arial"/>
      <family val="2"/>
    </font>
    <font>
      <b/>
      <sz val="11"/>
      <color indexed="18"/>
      <name val="Arial"/>
      <family val="2"/>
    </font>
    <font>
      <b/>
      <sz val="11"/>
      <color indexed="12"/>
      <name val="Arial"/>
      <family val="2"/>
    </font>
    <font>
      <b/>
      <sz val="11"/>
      <color indexed="10"/>
      <name val="Arial"/>
      <family val="2"/>
    </font>
    <font>
      <b/>
      <sz val="12"/>
      <color indexed="62"/>
      <name val="Calibri"/>
      <family val="2"/>
    </font>
    <font>
      <b/>
      <sz val="11"/>
      <color indexed="62"/>
      <name val="Arial"/>
      <family val="2"/>
    </font>
    <font>
      <sz val="16"/>
      <name val="Verdana"/>
      <family val="2"/>
    </font>
    <font>
      <b/>
      <sz val="10"/>
      <name val="Verdana"/>
      <family val="2"/>
    </font>
    <font>
      <sz val="14"/>
      <name val="Verdana"/>
      <family val="2"/>
    </font>
    <font>
      <b/>
      <sz val="11"/>
      <color rgb="FF333333"/>
      <name val="Arial"/>
      <family val="2"/>
    </font>
    <font>
      <b/>
      <sz val="10"/>
      <color rgb="FF008000"/>
      <name val="Verdana"/>
      <family val="2"/>
    </font>
    <font>
      <b/>
      <sz val="24"/>
      <color rgb="FF254FA7"/>
      <name val="Calibri"/>
      <family val="2"/>
      <scheme val="minor"/>
    </font>
    <font>
      <b/>
      <sz val="12"/>
      <color rgb="FF254FA7"/>
      <name val="Calibri"/>
      <family val="2"/>
    </font>
    <font>
      <b/>
      <sz val="12"/>
      <color theme="0"/>
      <name val="Calibri"/>
      <family val="2"/>
    </font>
    <font>
      <b/>
      <sz val="12"/>
      <color rgb="FFE13713"/>
      <name val="Calibri"/>
      <family val="2"/>
    </font>
    <font>
      <b/>
      <sz val="12"/>
      <color theme="0" tint="-4.9989318521683403E-2"/>
      <name val="Calibri"/>
      <family val="2"/>
    </font>
    <font>
      <b/>
      <sz val="12"/>
      <color rgb="FF757575"/>
      <name val="Calibri"/>
      <family val="2"/>
    </font>
    <font>
      <b/>
      <sz val="12"/>
      <color rgb="FF0D279F"/>
      <name val="Arial"/>
      <family val="2"/>
    </font>
    <font>
      <b/>
      <sz val="20"/>
      <color rgb="FF254FA7"/>
      <name val="Calibri"/>
      <family val="2"/>
      <scheme val="minor"/>
    </font>
    <font>
      <b/>
      <sz val="10"/>
      <color theme="1" tint="0.34998626667073579"/>
      <name val="Arial"/>
      <family val="2"/>
    </font>
    <font>
      <b/>
      <sz val="10"/>
      <color rgb="FF7030A0"/>
      <name val="Verdana"/>
      <family val="2"/>
    </font>
    <font>
      <b/>
      <sz val="10"/>
      <color rgb="FF006E36"/>
      <name val="Verdana"/>
      <family val="2"/>
    </font>
    <font>
      <b/>
      <sz val="10"/>
      <color rgb="FFC00000"/>
      <name val="Verdana"/>
      <family val="2"/>
    </font>
    <font>
      <b/>
      <sz val="10"/>
      <color rgb="FFFF0000"/>
      <name val="Arial"/>
      <family val="2"/>
    </font>
    <font>
      <b/>
      <sz val="10"/>
      <color theme="4" tint="-0.249977111117893"/>
      <name val="Arial"/>
      <family val="2"/>
    </font>
    <font>
      <b/>
      <sz val="10"/>
      <color rgb="FF00B050"/>
      <name val="Verdana"/>
      <family val="2"/>
    </font>
    <font>
      <b/>
      <sz val="10"/>
      <color rgb="FFFF0000"/>
      <name val="Verdana"/>
      <family val="2"/>
    </font>
    <font>
      <b/>
      <sz val="11"/>
      <color rgb="FF0070C0"/>
      <name val="Arial"/>
      <family val="2"/>
    </font>
    <font>
      <sz val="10"/>
      <color indexed="63"/>
      <name val="Verdana"/>
      <family val="2"/>
    </font>
    <font>
      <b/>
      <sz val="10"/>
      <color rgb="FF0458B9"/>
      <name val="Arial"/>
      <family val="2"/>
    </font>
    <font>
      <b/>
      <sz val="10"/>
      <color rgb="FF063AB1"/>
      <name val="Arial"/>
      <family val="2"/>
    </font>
    <font>
      <b/>
      <u/>
      <sz val="10"/>
      <color rgb="FF063AB1"/>
      <name val="Arial"/>
      <family val="2"/>
    </font>
    <font>
      <b/>
      <sz val="12"/>
      <color rgb="FF254FA7"/>
      <name val="Calibri"/>
      <family val="2"/>
      <scheme val="minor"/>
    </font>
    <font>
      <b/>
      <sz val="18"/>
      <color rgb="FFFF0000"/>
      <name val="Verdana"/>
      <family val="2"/>
    </font>
    <font>
      <b/>
      <sz val="18"/>
      <color rgb="FF00B050"/>
      <name val="Verdana"/>
      <family val="2"/>
    </font>
    <font>
      <b/>
      <sz val="16"/>
      <color rgb="FF00B050"/>
      <name val="Verdana"/>
      <family val="2"/>
    </font>
    <font>
      <b/>
      <sz val="16"/>
      <color rgb="FFFF0000"/>
      <name val="Verdana"/>
      <family val="2"/>
    </font>
    <font>
      <b/>
      <sz val="12"/>
      <color rgb="FF00B050"/>
      <name val="Verdana"/>
      <family val="2"/>
    </font>
    <font>
      <b/>
      <sz val="12"/>
      <color rgb="FFFF0000"/>
      <name val="Verdana"/>
      <family val="2"/>
    </font>
    <font>
      <b/>
      <sz val="14"/>
      <color rgb="FFFF0000"/>
      <name val="Verdana"/>
      <family val="2"/>
    </font>
    <font>
      <b/>
      <u/>
      <sz val="10"/>
      <color rgb="FF0458B9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1B5EC0"/>
        <bgColor indexed="64"/>
      </patternFill>
    </fill>
    <fill>
      <patternFill patternType="solid">
        <fgColor rgb="FFDA4603"/>
        <bgColor indexed="64"/>
      </patternFill>
    </fill>
    <fill>
      <patternFill patternType="solid">
        <fgColor rgb="FF767676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3174CE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8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hair">
        <color indexed="12"/>
      </left>
      <right style="hair">
        <color indexed="12"/>
      </right>
      <top style="medium">
        <color indexed="12"/>
      </top>
      <bottom style="medium">
        <color indexed="12"/>
      </bottom>
      <diagonal/>
    </border>
    <border>
      <left/>
      <right/>
      <top style="medium">
        <color indexed="12"/>
      </top>
      <bottom style="medium">
        <color indexed="12"/>
      </bottom>
      <diagonal/>
    </border>
    <border>
      <left style="hair">
        <color indexed="12"/>
      </left>
      <right/>
      <top style="medium">
        <color indexed="12"/>
      </top>
      <bottom style="medium">
        <color indexed="12"/>
      </bottom>
      <diagonal/>
    </border>
    <border>
      <left/>
      <right/>
      <top style="medium">
        <color indexed="1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90"/>
      </left>
      <right/>
      <top style="thin">
        <color rgb="FF000090"/>
      </top>
      <bottom/>
      <diagonal/>
    </border>
    <border>
      <left style="thin">
        <color rgb="FF000090"/>
      </left>
      <right/>
      <top/>
      <bottom style="thin">
        <color indexed="64"/>
      </bottom>
      <diagonal/>
    </border>
    <border>
      <left/>
      <right style="thin">
        <color rgb="FF000090"/>
      </right>
      <top style="thin">
        <color indexed="64"/>
      </top>
      <bottom/>
      <diagonal/>
    </border>
    <border>
      <left/>
      <right style="thin">
        <color rgb="FF000090"/>
      </right>
      <top/>
      <bottom/>
      <diagonal/>
    </border>
    <border>
      <left/>
      <right style="thin">
        <color rgb="FF000090"/>
      </right>
      <top style="medium">
        <color indexed="12"/>
      </top>
      <bottom style="medium">
        <color indexed="12"/>
      </bottom>
      <diagonal/>
    </border>
    <border>
      <left style="thin">
        <color rgb="FF000090"/>
      </left>
      <right/>
      <top style="medium">
        <color indexed="12"/>
      </top>
      <bottom/>
      <diagonal/>
    </border>
    <border>
      <left/>
      <right style="thin">
        <color rgb="FF000090"/>
      </right>
      <top style="medium">
        <color indexed="12"/>
      </top>
      <bottom/>
      <diagonal/>
    </border>
    <border>
      <left style="thin">
        <color rgb="FF000090"/>
      </left>
      <right/>
      <top/>
      <bottom style="thin">
        <color rgb="FF000090"/>
      </bottom>
      <diagonal/>
    </border>
    <border>
      <left/>
      <right/>
      <top/>
      <bottom style="thin">
        <color rgb="FF000090"/>
      </bottom>
      <diagonal/>
    </border>
    <border>
      <left/>
      <right style="thin">
        <color rgb="FF000090"/>
      </right>
      <top/>
      <bottom style="thin">
        <color rgb="FF00009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000090"/>
      </left>
      <right/>
      <top style="medium">
        <color indexed="12"/>
      </top>
      <bottom style="medium">
        <color indexed="12"/>
      </bottom>
      <diagonal/>
    </border>
    <border>
      <left/>
      <right style="thin">
        <color rgb="FF000090"/>
      </right>
      <top style="thin">
        <color indexed="64"/>
      </top>
      <bottom style="thin">
        <color indexed="9"/>
      </bottom>
      <diagonal/>
    </border>
    <border>
      <left/>
      <right style="thin">
        <color rgb="FF000090"/>
      </right>
      <top style="thin">
        <color indexed="9"/>
      </top>
      <bottom style="thin">
        <color indexed="9"/>
      </bottom>
      <diagonal/>
    </border>
    <border>
      <left/>
      <right style="thin">
        <color rgb="FF000090"/>
      </right>
      <top style="thin">
        <color indexed="9"/>
      </top>
      <bottom style="thin">
        <color indexed="64"/>
      </bottom>
      <diagonal/>
    </border>
    <border>
      <left style="thin">
        <color rgb="FF000090"/>
      </left>
      <right/>
      <top/>
      <bottom/>
      <diagonal/>
    </border>
    <border>
      <left style="thin">
        <color indexed="64"/>
      </left>
      <right/>
      <top style="thin">
        <color rgb="FF000090"/>
      </top>
      <bottom style="thin">
        <color indexed="64"/>
      </bottom>
      <diagonal/>
    </border>
    <border>
      <left/>
      <right/>
      <top style="thin">
        <color rgb="FF000090"/>
      </top>
      <bottom style="thin">
        <color indexed="64"/>
      </bottom>
      <diagonal/>
    </border>
    <border>
      <left style="thin">
        <color rgb="FF000090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medium">
        <color rgb="FF7030A0"/>
      </left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 style="thick">
        <color rgb="FF00B050"/>
      </left>
      <right style="thick">
        <color rgb="FF00B050"/>
      </right>
      <top style="thick">
        <color rgb="FF00B050"/>
      </top>
      <bottom/>
      <diagonal/>
    </border>
    <border>
      <left style="thick">
        <color rgb="FF00B050"/>
      </left>
      <right style="thick">
        <color rgb="FF00B050"/>
      </right>
      <top/>
      <bottom/>
      <diagonal/>
    </border>
    <border>
      <left style="thick">
        <color rgb="FF00B050"/>
      </left>
      <right style="thick">
        <color rgb="FF00B050"/>
      </right>
      <top/>
      <bottom style="thick">
        <color rgb="FF00B05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medium">
        <color rgb="FF7030A0"/>
      </bottom>
      <diagonal/>
    </border>
    <border>
      <left style="medium">
        <color rgb="FF00B050"/>
      </left>
      <right/>
      <top style="medium">
        <color rgb="FF00B050"/>
      </top>
      <bottom/>
      <diagonal/>
    </border>
    <border>
      <left/>
      <right/>
      <top style="medium">
        <color rgb="FF00B050"/>
      </top>
      <bottom/>
      <diagonal/>
    </border>
    <border>
      <left/>
      <right style="medium">
        <color rgb="FF00B050"/>
      </right>
      <top style="medium">
        <color rgb="FF00B050"/>
      </top>
      <bottom/>
      <diagonal/>
    </border>
    <border>
      <left/>
      <right/>
      <top/>
      <bottom style="medium">
        <color rgb="FF00B050"/>
      </bottom>
      <diagonal/>
    </border>
    <border>
      <left/>
      <right style="medium">
        <color rgb="FF00B050"/>
      </right>
      <top/>
      <bottom style="medium">
        <color rgb="FF00B050"/>
      </bottom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/>
      <diagonal/>
    </border>
    <border>
      <left style="medium">
        <color rgb="FF00B050"/>
      </left>
      <right style="medium">
        <color rgb="FF00B050"/>
      </right>
      <top/>
      <bottom style="medium">
        <color rgb="FF00B050"/>
      </bottom>
      <diagonal/>
    </border>
    <border>
      <left style="medium">
        <color rgb="FF00B050"/>
      </left>
      <right style="medium">
        <color rgb="FF00B050"/>
      </right>
      <top/>
      <bottom/>
      <diagonal/>
    </border>
    <border>
      <left style="medium">
        <color rgb="FF00B050"/>
      </left>
      <right style="medium">
        <color rgb="FF7030A0"/>
      </right>
      <top style="medium">
        <color rgb="FF7030A0"/>
      </top>
      <bottom/>
      <diagonal/>
    </border>
    <border>
      <left style="medium">
        <color rgb="FF00B050"/>
      </left>
      <right style="medium">
        <color rgb="FF7030A0"/>
      </right>
      <top/>
      <bottom/>
      <diagonal/>
    </border>
    <border>
      <left style="medium">
        <color rgb="FF00B050"/>
      </left>
      <right style="medium">
        <color rgb="FF7030A0"/>
      </right>
      <top/>
      <bottom style="medium">
        <color rgb="FF7030A0"/>
      </bottom>
      <diagonal/>
    </border>
    <border>
      <left/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/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 style="medium">
        <color theme="9" tint="-0.24994659260841701"/>
      </left>
      <right style="medium">
        <color theme="9" tint="-0.24994659260841701"/>
      </right>
      <top style="medium">
        <color theme="9" tint="-0.24994659260841701"/>
      </top>
      <bottom/>
      <diagonal/>
    </border>
    <border>
      <left style="medium">
        <color theme="9" tint="-0.24994659260841701"/>
      </left>
      <right style="medium">
        <color theme="9" tint="-0.24994659260841701"/>
      </right>
      <top/>
      <bottom/>
      <diagonal/>
    </border>
    <border>
      <left style="medium">
        <color theme="9" tint="-0.24994659260841701"/>
      </left>
      <right style="medium">
        <color theme="9" tint="-0.24994659260841701"/>
      </right>
      <top/>
      <bottom style="medium">
        <color theme="9" tint="-0.24994659260841701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medium">
        <color rgb="FF7030A0"/>
      </left>
      <right/>
      <top style="medium">
        <color rgb="FF7030A0"/>
      </top>
      <bottom style="medium">
        <color rgb="FF7030A0"/>
      </bottom>
      <diagonal/>
    </border>
    <border>
      <left/>
      <right/>
      <top/>
      <bottom style="medium">
        <color rgb="FF7030A0"/>
      </bottom>
      <diagonal/>
    </border>
    <border>
      <left/>
      <right/>
      <top style="thin">
        <color rgb="FF00009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rgb="FF000090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rgb="FF000090"/>
      </right>
      <top style="thin">
        <color rgb="FF000090"/>
      </top>
      <bottom style="thin">
        <color indexed="64"/>
      </bottom>
      <diagonal/>
    </border>
    <border>
      <left style="thin">
        <color indexed="64"/>
      </left>
      <right style="thin">
        <color rgb="FF000090"/>
      </right>
      <top/>
      <bottom/>
      <diagonal/>
    </border>
    <border>
      <left/>
      <right style="thin">
        <color rgb="FF00009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209">
    <xf numFmtId="0" fontId="0" fillId="0" borderId="0" xfId="0"/>
    <xf numFmtId="0" fontId="4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2" fillId="0" borderId="0" xfId="0" applyFont="1" applyAlignment="1" applyProtection="1">
      <alignment vertical="center"/>
      <protection hidden="1"/>
    </xf>
    <xf numFmtId="0" fontId="16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17" fillId="0" borderId="0" xfId="0" applyFont="1" applyAlignment="1" applyProtection="1">
      <alignment horizontal="center" vertical="center"/>
      <protection hidden="1"/>
    </xf>
    <xf numFmtId="0" fontId="18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11" fillId="0" borderId="0" xfId="0" applyFont="1" applyBorder="1" applyAlignment="1" applyProtection="1">
      <alignment vertical="center"/>
      <protection hidden="1"/>
    </xf>
    <xf numFmtId="0" fontId="11" fillId="0" borderId="1" xfId="0" applyFont="1" applyBorder="1" applyAlignment="1" applyProtection="1">
      <alignment vertical="center"/>
      <protection hidden="1"/>
    </xf>
    <xf numFmtId="0" fontId="0" fillId="0" borderId="0" xfId="0" applyBorder="1" applyAlignment="1" applyProtection="1">
      <alignment vertical="center"/>
      <protection hidden="1"/>
    </xf>
    <xf numFmtId="0" fontId="15" fillId="0" borderId="0" xfId="0" applyFont="1" applyBorder="1" applyAlignment="1" applyProtection="1">
      <alignment horizontal="center" vertical="center"/>
      <protection hidden="1"/>
    </xf>
    <xf numFmtId="0" fontId="13" fillId="0" borderId="0" xfId="0" applyFont="1" applyBorder="1" applyAlignment="1" applyProtection="1">
      <alignment horizontal="center" vertical="center"/>
      <protection hidden="1"/>
    </xf>
    <xf numFmtId="0" fontId="30" fillId="0" borderId="0" xfId="0" applyFont="1" applyBorder="1" applyAlignment="1" applyProtection="1">
      <alignment vertical="center"/>
      <protection hidden="1"/>
    </xf>
    <xf numFmtId="0" fontId="15" fillId="0" borderId="0" xfId="0" applyFont="1" applyBorder="1" applyAlignment="1" applyProtection="1">
      <alignment vertical="center"/>
      <protection hidden="1"/>
    </xf>
    <xf numFmtId="0" fontId="9" fillId="0" borderId="0" xfId="0" applyFont="1" applyBorder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0" fillId="2" borderId="0" xfId="0" applyFill="1" applyProtection="1">
      <protection hidden="1"/>
    </xf>
    <xf numFmtId="0" fontId="0" fillId="0" borderId="0" xfId="0" applyProtection="1">
      <protection hidden="1"/>
    </xf>
    <xf numFmtId="0" fontId="22" fillId="0" borderId="2" xfId="0" applyFont="1" applyFill="1" applyBorder="1" applyAlignment="1" applyProtection="1">
      <alignment horizontal="center" vertical="center"/>
      <protection hidden="1"/>
    </xf>
    <xf numFmtId="0" fontId="22" fillId="0" borderId="3" xfId="0" applyFont="1" applyFill="1" applyBorder="1" applyAlignment="1" applyProtection="1">
      <alignment horizontal="center" vertical="center"/>
      <protection hidden="1"/>
    </xf>
    <xf numFmtId="0" fontId="22" fillId="0" borderId="4" xfId="0" applyFont="1" applyFill="1" applyBorder="1" applyAlignment="1" applyProtection="1">
      <alignment horizontal="center" vertical="center"/>
      <protection hidden="1"/>
    </xf>
    <xf numFmtId="2" fontId="22" fillId="0" borderId="2" xfId="0" applyNumberFormat="1" applyFont="1" applyFill="1" applyBorder="1" applyAlignment="1" applyProtection="1">
      <alignment horizontal="center" vertical="center"/>
      <protection hidden="1"/>
    </xf>
    <xf numFmtId="2" fontId="22" fillId="0" borderId="3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8" fillId="0" borderId="0" xfId="0" applyFont="1" applyAlignment="1" applyProtection="1">
      <alignment vertical="center"/>
      <protection hidden="1"/>
    </xf>
    <xf numFmtId="0" fontId="2" fillId="0" borderId="0" xfId="0" applyFont="1" applyBorder="1" applyAlignment="1" applyProtection="1">
      <alignment vertical="center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right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18" fillId="0" borderId="0" xfId="0" applyFont="1" applyAlignment="1" applyProtection="1">
      <alignment horizontal="center" vertical="center"/>
      <protection hidden="1"/>
    </xf>
    <xf numFmtId="0" fontId="18" fillId="0" borderId="0" xfId="0" applyFont="1" applyAlignment="1" applyProtection="1">
      <alignment horizontal="right" vertical="center"/>
      <protection hidden="1"/>
    </xf>
    <xf numFmtId="0" fontId="20" fillId="0" borderId="0" xfId="0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vertical="center"/>
      <protection hidden="1"/>
    </xf>
    <xf numFmtId="0" fontId="20" fillId="0" borderId="0" xfId="0" applyFont="1" applyAlignment="1" applyProtection="1">
      <alignment horizontal="right" vertical="center"/>
      <protection hidden="1"/>
    </xf>
    <xf numFmtId="0" fontId="1" fillId="0" borderId="0" xfId="0" applyFont="1" applyProtection="1">
      <protection hidden="1"/>
    </xf>
    <xf numFmtId="0" fontId="19" fillId="0" borderId="0" xfId="0" applyFont="1" applyAlignment="1" applyProtection="1">
      <alignment vertic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2" fillId="0" borderId="7" xfId="0" applyFont="1" applyBorder="1" applyAlignment="1" applyProtection="1">
      <alignment vertical="center"/>
      <protection hidden="1"/>
    </xf>
    <xf numFmtId="0" fontId="1" fillId="0" borderId="8" xfId="0" applyFont="1" applyBorder="1" applyAlignment="1" applyProtection="1">
      <alignment vertical="center"/>
      <protection hidden="1"/>
    </xf>
    <xf numFmtId="0" fontId="1" fillId="0" borderId="0" xfId="0" applyFont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8" fillId="0" borderId="0" xfId="0" applyFont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11" fillId="0" borderId="20" xfId="0" applyFont="1" applyBorder="1" applyAlignment="1" applyProtection="1">
      <alignment vertical="center"/>
      <protection hidden="1"/>
    </xf>
    <xf numFmtId="0" fontId="0" fillId="0" borderId="21" xfId="0" applyBorder="1" applyAlignment="1" applyProtection="1">
      <alignment vertical="center"/>
      <protection hidden="1"/>
    </xf>
    <xf numFmtId="0" fontId="15" fillId="0" borderId="21" xfId="0" applyFont="1" applyBorder="1" applyAlignment="1" applyProtection="1">
      <alignment horizontal="center" vertical="center"/>
      <protection hidden="1"/>
    </xf>
    <xf numFmtId="0" fontId="22" fillId="0" borderId="22" xfId="0" applyFont="1" applyFill="1" applyBorder="1" applyAlignment="1" applyProtection="1">
      <alignment horizontal="center" vertical="center"/>
      <protection hidden="1"/>
    </xf>
    <xf numFmtId="2" fontId="22" fillId="0" borderId="22" xfId="0" applyNumberFormat="1" applyFont="1" applyFill="1" applyBorder="1" applyAlignment="1" applyProtection="1">
      <alignment horizontal="center" vertical="center"/>
      <protection hidden="1"/>
    </xf>
    <xf numFmtId="0" fontId="1" fillId="3" borderId="0" xfId="0" applyFont="1" applyFill="1" applyBorder="1" applyProtection="1">
      <protection hidden="1"/>
    </xf>
    <xf numFmtId="0" fontId="2" fillId="3" borderId="0" xfId="0" applyFont="1" applyFill="1" applyAlignment="1" applyProtection="1">
      <alignment vertical="center"/>
      <protection hidden="1"/>
    </xf>
    <xf numFmtId="0" fontId="5" fillId="3" borderId="0" xfId="0" applyFont="1" applyFill="1" applyBorder="1" applyAlignment="1" applyProtection="1">
      <alignment horizontal="center" vertical="center"/>
      <protection hidden="1"/>
    </xf>
    <xf numFmtId="0" fontId="0" fillId="3" borderId="0" xfId="0" applyFill="1" applyAlignment="1" applyProtection="1">
      <alignment horizontal="center"/>
      <protection hidden="1"/>
    </xf>
    <xf numFmtId="0" fontId="6" fillId="3" borderId="0" xfId="0" applyFont="1" applyFill="1" applyAlignment="1" applyProtection="1">
      <alignment vertical="center"/>
      <protection hidden="1"/>
    </xf>
    <xf numFmtId="0" fontId="2" fillId="3" borderId="0" xfId="0" applyFont="1" applyFill="1" applyBorder="1" applyAlignment="1" applyProtection="1">
      <alignment vertical="center"/>
      <protection hidden="1"/>
    </xf>
    <xf numFmtId="0" fontId="0" fillId="3" borderId="0" xfId="0" applyFill="1" applyBorder="1" applyProtection="1">
      <protection hidden="1"/>
    </xf>
    <xf numFmtId="0" fontId="0" fillId="3" borderId="0" xfId="0" applyFill="1" applyProtection="1">
      <protection hidden="1"/>
    </xf>
    <xf numFmtId="2" fontId="5" fillId="3" borderId="0" xfId="0" applyNumberFormat="1" applyFont="1" applyFill="1" applyBorder="1" applyAlignment="1" applyProtection="1">
      <alignment horizontal="center" vertical="center"/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3" borderId="0" xfId="0" applyFill="1" applyAlignment="1" applyProtection="1">
      <alignment horizontal="center" vertical="center"/>
      <protection hidden="1"/>
    </xf>
    <xf numFmtId="0" fontId="8" fillId="3" borderId="0" xfId="0" applyFont="1" applyFill="1" applyAlignment="1" applyProtection="1">
      <alignment vertical="center"/>
      <protection hidden="1"/>
    </xf>
    <xf numFmtId="0" fontId="0" fillId="4" borderId="0" xfId="0" applyFill="1" applyProtection="1">
      <protection hidden="1"/>
    </xf>
    <xf numFmtId="0" fontId="32" fillId="0" borderId="0" xfId="0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top" wrapText="1"/>
      <protection hidden="1"/>
    </xf>
    <xf numFmtId="0" fontId="33" fillId="0" borderId="0" xfId="0" applyFont="1" applyAlignment="1" applyProtection="1">
      <alignment vertical="center"/>
      <protection hidden="1"/>
    </xf>
    <xf numFmtId="3" fontId="34" fillId="5" borderId="28" xfId="0" applyNumberFormat="1" applyFont="1" applyFill="1" applyBorder="1" applyAlignment="1" applyProtection="1">
      <alignment vertical="center"/>
      <protection locked="0"/>
    </xf>
    <xf numFmtId="0" fontId="34" fillId="5" borderId="29" xfId="0" applyFont="1" applyFill="1" applyBorder="1" applyAlignment="1" applyProtection="1">
      <alignment vertical="center"/>
      <protection hidden="1"/>
    </xf>
    <xf numFmtId="0" fontId="0" fillId="4" borderId="0" xfId="0" applyFill="1" applyAlignment="1" applyProtection="1">
      <alignment vertical="center"/>
      <protection hidden="1"/>
    </xf>
    <xf numFmtId="0" fontId="35" fillId="0" borderId="0" xfId="0" applyFont="1" applyAlignment="1" applyProtection="1">
      <alignment vertical="center"/>
      <protection hidden="1"/>
    </xf>
    <xf numFmtId="3" fontId="36" fillId="6" borderId="28" xfId="0" applyNumberFormat="1" applyFont="1" applyFill="1" applyBorder="1" applyAlignment="1" applyProtection="1">
      <alignment vertical="center"/>
      <protection hidden="1"/>
    </xf>
    <xf numFmtId="0" fontId="34" fillId="6" borderId="29" xfId="0" applyFont="1" applyFill="1" applyBorder="1" applyAlignment="1" applyProtection="1">
      <alignment vertical="center"/>
      <protection hidden="1"/>
    </xf>
    <xf numFmtId="0" fontId="37" fillId="0" borderId="0" xfId="0" applyFont="1" applyAlignment="1" applyProtection="1">
      <alignment vertical="center"/>
      <protection hidden="1"/>
    </xf>
    <xf numFmtId="4" fontId="34" fillId="7" borderId="28" xfId="0" applyNumberFormat="1" applyFont="1" applyFill="1" applyBorder="1" applyAlignment="1" applyProtection="1">
      <alignment vertical="center"/>
      <protection hidden="1"/>
    </xf>
    <xf numFmtId="0" fontId="34" fillId="7" borderId="29" xfId="0" applyFont="1" applyFill="1" applyBorder="1" applyAlignment="1" applyProtection="1">
      <alignment vertical="center"/>
      <protection hidden="1"/>
    </xf>
    <xf numFmtId="0" fontId="0" fillId="8" borderId="0" xfId="0" applyFill="1" applyProtection="1">
      <protection hidden="1"/>
    </xf>
    <xf numFmtId="0" fontId="21" fillId="9" borderId="10" xfId="0" applyFont="1" applyFill="1" applyBorder="1" applyAlignment="1" applyProtection="1">
      <alignment horizontal="center" vertical="center"/>
      <protection locked="0"/>
    </xf>
    <xf numFmtId="0" fontId="21" fillId="9" borderId="11" xfId="0" applyFont="1" applyFill="1" applyBorder="1" applyAlignment="1" applyProtection="1">
      <alignment horizontal="center" vertical="center"/>
      <protection locked="0"/>
    </xf>
    <xf numFmtId="0" fontId="21" fillId="9" borderId="31" xfId="0" applyFont="1" applyFill="1" applyBorder="1" applyAlignment="1" applyProtection="1">
      <alignment horizontal="center" vertical="center"/>
      <protection locked="0"/>
    </xf>
    <xf numFmtId="0" fontId="21" fillId="9" borderId="12" xfId="0" applyFont="1" applyFill="1" applyBorder="1" applyAlignment="1" applyProtection="1">
      <alignment horizontal="center" vertical="center"/>
      <protection locked="0"/>
    </xf>
    <xf numFmtId="0" fontId="21" fillId="9" borderId="13" xfId="0" applyFont="1" applyFill="1" applyBorder="1" applyAlignment="1" applyProtection="1">
      <alignment horizontal="center" vertical="center"/>
      <protection locked="0"/>
    </xf>
    <xf numFmtId="0" fontId="21" fillId="9" borderId="32" xfId="0" applyFont="1" applyFill="1" applyBorder="1" applyAlignment="1" applyProtection="1">
      <alignment horizontal="center" vertical="center"/>
      <protection locked="0"/>
    </xf>
    <xf numFmtId="0" fontId="21" fillId="9" borderId="14" xfId="0" applyFont="1" applyFill="1" applyBorder="1" applyAlignment="1" applyProtection="1">
      <alignment horizontal="center" vertical="center"/>
      <protection locked="0"/>
    </xf>
    <xf numFmtId="0" fontId="21" fillId="9" borderId="15" xfId="0" applyFont="1" applyFill="1" applyBorder="1" applyAlignment="1" applyProtection="1">
      <alignment horizontal="center" vertical="center"/>
      <protection locked="0"/>
    </xf>
    <xf numFmtId="0" fontId="21" fillId="9" borderId="33" xfId="0" applyFont="1" applyFill="1" applyBorder="1" applyAlignment="1" applyProtection="1">
      <alignment horizontal="center" vertical="center"/>
      <protection locked="0"/>
    </xf>
    <xf numFmtId="0" fontId="41" fillId="0" borderId="0" xfId="0" applyFont="1" applyAlignment="1" applyProtection="1">
      <alignment vertical="center"/>
      <protection hidden="1"/>
    </xf>
    <xf numFmtId="0" fontId="27" fillId="0" borderId="0" xfId="0" applyFont="1" applyAlignment="1" applyProtection="1">
      <alignment vertical="center"/>
      <protection hidden="1"/>
    </xf>
    <xf numFmtId="0" fontId="43" fillId="0" borderId="0" xfId="0" applyFont="1" applyAlignment="1" applyProtection="1">
      <alignment vertical="center"/>
      <protection hidden="1"/>
    </xf>
    <xf numFmtId="0" fontId="44" fillId="0" borderId="37" xfId="0" applyFont="1" applyBorder="1" applyAlignment="1" applyProtection="1">
      <alignment horizontal="right" vertical="center"/>
      <protection hidden="1"/>
    </xf>
    <xf numFmtId="0" fontId="45" fillId="0" borderId="37" xfId="0" applyFont="1" applyBorder="1" applyAlignment="1" applyProtection="1">
      <alignment horizontal="right" vertical="center"/>
      <protection hidden="1"/>
    </xf>
    <xf numFmtId="0" fontId="29" fillId="0" borderId="0" xfId="0" applyFont="1" applyAlignment="1" applyProtection="1">
      <alignment vertical="center"/>
      <protection hidden="1"/>
    </xf>
    <xf numFmtId="0" fontId="46" fillId="0" borderId="0" xfId="0" applyFont="1" applyAlignment="1" applyProtection="1">
      <alignment vertical="center"/>
      <protection hidden="1"/>
    </xf>
    <xf numFmtId="0" fontId="2" fillId="0" borderId="0" xfId="0" applyFont="1" applyBorder="1" applyAlignment="1" applyProtection="1">
      <protection hidden="1"/>
    </xf>
    <xf numFmtId="0" fontId="49" fillId="0" borderId="0" xfId="0" applyFont="1" applyBorder="1" applyAlignment="1" applyProtection="1">
      <alignment horizontal="right"/>
      <protection hidden="1"/>
    </xf>
    <xf numFmtId="0" fontId="10" fillId="3" borderId="18" xfId="0" applyFont="1" applyFill="1" applyBorder="1" applyAlignment="1" applyProtection="1">
      <alignment horizontal="center" vertical="center"/>
      <protection hidden="1"/>
    </xf>
    <xf numFmtId="0" fontId="1" fillId="3" borderId="23" xfId="0" applyFont="1" applyFill="1" applyBorder="1" applyProtection="1">
      <protection hidden="1"/>
    </xf>
    <xf numFmtId="0" fontId="40" fillId="3" borderId="34" xfId="0" applyFont="1" applyFill="1" applyBorder="1" applyAlignment="1" applyProtection="1">
      <alignment vertical="center"/>
      <protection hidden="1"/>
    </xf>
    <xf numFmtId="0" fontId="6" fillId="3" borderId="25" xfId="0" applyFont="1" applyFill="1" applyBorder="1" applyAlignment="1" applyProtection="1">
      <alignment vertical="center"/>
      <protection hidden="1"/>
    </xf>
    <xf numFmtId="0" fontId="0" fillId="3" borderId="5" xfId="0" applyFill="1" applyBorder="1" applyAlignment="1" applyProtection="1">
      <alignment horizontal="center"/>
      <protection hidden="1"/>
    </xf>
    <xf numFmtId="0" fontId="0" fillId="3" borderId="24" xfId="0" applyFill="1" applyBorder="1" applyAlignment="1" applyProtection="1">
      <alignment horizontal="center"/>
      <protection hidden="1"/>
    </xf>
    <xf numFmtId="0" fontId="8" fillId="3" borderId="0" xfId="0" applyFont="1" applyFill="1" applyBorder="1" applyAlignment="1" applyProtection="1">
      <alignment vertical="center"/>
      <protection hidden="1"/>
    </xf>
    <xf numFmtId="0" fontId="11" fillId="3" borderId="0" xfId="0" applyFont="1" applyFill="1" applyBorder="1" applyAlignment="1" applyProtection="1">
      <alignment horizontal="center" vertical="center"/>
      <protection hidden="1"/>
    </xf>
    <xf numFmtId="0" fontId="0" fillId="3" borderId="0" xfId="0" applyFill="1" applyBorder="1" applyAlignment="1" applyProtection="1">
      <alignment horizontal="center"/>
      <protection hidden="1"/>
    </xf>
    <xf numFmtId="0" fontId="0" fillId="3" borderId="21" xfId="0" applyFill="1" applyBorder="1" applyAlignment="1" applyProtection="1">
      <alignment horizontal="center"/>
      <protection hidden="1"/>
    </xf>
    <xf numFmtId="0" fontId="30" fillId="3" borderId="0" xfId="0" applyFont="1" applyFill="1" applyBorder="1" applyAlignment="1" applyProtection="1">
      <alignment vertical="center"/>
      <protection hidden="1"/>
    </xf>
    <xf numFmtId="0" fontId="8" fillId="3" borderId="21" xfId="0" applyFont="1" applyFill="1" applyBorder="1" applyAlignment="1" applyProtection="1">
      <alignment vertical="center"/>
      <protection hidden="1"/>
    </xf>
    <xf numFmtId="0" fontId="0" fillId="3" borderId="0" xfId="0" applyFill="1" applyBorder="1" applyAlignment="1" applyProtection="1">
      <alignment vertical="center"/>
      <protection hidden="1"/>
    </xf>
    <xf numFmtId="0" fontId="0" fillId="3" borderId="21" xfId="0" applyFill="1" applyBorder="1" applyAlignment="1" applyProtection="1">
      <alignment vertical="center"/>
      <protection hidden="1"/>
    </xf>
    <xf numFmtId="0" fontId="0" fillId="3" borderId="0" xfId="0" applyFill="1" applyBorder="1" applyAlignment="1" applyProtection="1">
      <alignment vertical="center" wrapText="1"/>
      <protection hidden="1"/>
    </xf>
    <xf numFmtId="0" fontId="0" fillId="3" borderId="21" xfId="0" applyFill="1" applyBorder="1" applyAlignment="1" applyProtection="1">
      <alignment vertical="center" wrapText="1"/>
      <protection hidden="1"/>
    </xf>
    <xf numFmtId="0" fontId="6" fillId="3" borderId="0" xfId="0" applyFont="1" applyFill="1" applyBorder="1" applyAlignment="1" applyProtection="1">
      <alignment vertical="center"/>
      <protection hidden="1"/>
    </xf>
    <xf numFmtId="0" fontId="13" fillId="3" borderId="0" xfId="0" applyFont="1" applyFill="1" applyBorder="1" applyAlignment="1" applyProtection="1">
      <alignment vertical="center"/>
      <protection hidden="1"/>
    </xf>
    <xf numFmtId="0" fontId="6" fillId="3" borderId="21" xfId="0" applyFont="1" applyFill="1" applyBorder="1" applyAlignment="1" applyProtection="1">
      <alignment vertical="center"/>
      <protection hidden="1"/>
    </xf>
    <xf numFmtId="0" fontId="0" fillId="3" borderId="26" xfId="0" applyFill="1" applyBorder="1" applyAlignment="1" applyProtection="1">
      <protection hidden="1"/>
    </xf>
    <xf numFmtId="0" fontId="6" fillId="3" borderId="26" xfId="0" applyFont="1" applyFill="1" applyBorder="1" applyAlignment="1" applyProtection="1">
      <alignment vertical="center"/>
      <protection hidden="1"/>
    </xf>
    <xf numFmtId="0" fontId="2" fillId="3" borderId="26" xfId="0" applyFont="1" applyFill="1" applyBorder="1" applyAlignment="1" applyProtection="1">
      <alignment vertical="center"/>
      <protection hidden="1"/>
    </xf>
    <xf numFmtId="0" fontId="6" fillId="3" borderId="27" xfId="0" applyFont="1" applyFill="1" applyBorder="1" applyAlignment="1" applyProtection="1">
      <alignment vertical="center"/>
      <protection hidden="1"/>
    </xf>
    <xf numFmtId="0" fontId="22" fillId="0" borderId="2" xfId="0" applyFont="1" applyBorder="1" applyAlignment="1" applyProtection="1">
      <alignment horizontal="center" vertical="center"/>
      <protection hidden="1"/>
    </xf>
    <xf numFmtId="0" fontId="50" fillId="3" borderId="0" xfId="0" applyFont="1" applyFill="1" applyAlignment="1" applyProtection="1">
      <alignment horizontal="center" vertical="center"/>
      <protection hidden="1"/>
    </xf>
    <xf numFmtId="0" fontId="50" fillId="0" borderId="0" xfId="0" applyFont="1" applyAlignment="1" applyProtection="1">
      <alignment horizontal="center" vertical="center"/>
      <protection hidden="1"/>
    </xf>
    <xf numFmtId="0" fontId="51" fillId="3" borderId="19" xfId="0" applyFont="1" applyFill="1" applyBorder="1" applyAlignment="1" applyProtection="1">
      <alignment horizontal="center" vertical="center"/>
      <protection hidden="1"/>
    </xf>
    <xf numFmtId="0" fontId="52" fillId="0" borderId="6" xfId="1" applyFont="1" applyBorder="1" applyAlignment="1" applyProtection="1">
      <alignment horizontal="center" vertical="center"/>
    </xf>
    <xf numFmtId="2" fontId="27" fillId="0" borderId="0" xfId="0" applyNumberFormat="1" applyFont="1" applyAlignment="1" applyProtection="1">
      <alignment vertical="center"/>
      <protection hidden="1"/>
    </xf>
    <xf numFmtId="0" fontId="28" fillId="0" borderId="38" xfId="0" applyFont="1" applyBorder="1" applyAlignment="1" applyProtection="1">
      <alignment vertical="center"/>
      <protection hidden="1"/>
    </xf>
    <xf numFmtId="0" fontId="1" fillId="0" borderId="38" xfId="0" applyFont="1" applyBorder="1" applyAlignment="1" applyProtection="1">
      <alignment horizontal="center" vertical="center"/>
      <protection hidden="1"/>
    </xf>
    <xf numFmtId="0" fontId="47" fillId="0" borderId="38" xfId="0" applyFont="1" applyBorder="1" applyAlignment="1" applyProtection="1">
      <alignment vertical="center"/>
      <protection hidden="1"/>
    </xf>
    <xf numFmtId="0" fontId="2" fillId="0" borderId="38" xfId="0" applyFont="1" applyBorder="1" applyAlignment="1" applyProtection="1">
      <alignment vertical="center"/>
      <protection hidden="1"/>
    </xf>
    <xf numFmtId="0" fontId="54" fillId="10" borderId="0" xfId="0" applyFont="1" applyFill="1" applyAlignment="1" applyProtection="1">
      <alignment vertical="center"/>
      <protection hidden="1"/>
    </xf>
    <xf numFmtId="0" fontId="28" fillId="0" borderId="39" xfId="0" applyFont="1" applyBorder="1" applyAlignment="1" applyProtection="1">
      <alignment horizontal="right" vertical="center"/>
      <protection hidden="1"/>
    </xf>
    <xf numFmtId="0" fontId="55" fillId="0" borderId="0" xfId="0" applyFont="1" applyProtection="1">
      <protection hidden="1"/>
    </xf>
    <xf numFmtId="0" fontId="28" fillId="0" borderId="40" xfId="0" applyFont="1" applyBorder="1" applyAlignment="1" applyProtection="1">
      <alignment horizontal="right" vertical="center"/>
      <protection hidden="1"/>
    </xf>
    <xf numFmtId="0" fontId="28" fillId="0" borderId="41" xfId="0" applyFont="1" applyBorder="1" applyAlignment="1" applyProtection="1">
      <alignment vertical="center"/>
      <protection hidden="1"/>
    </xf>
    <xf numFmtId="0" fontId="28" fillId="0" borderId="42" xfId="0" applyFont="1" applyBorder="1" applyAlignment="1" applyProtection="1">
      <alignment vertical="center"/>
      <protection hidden="1"/>
    </xf>
    <xf numFmtId="0" fontId="28" fillId="0" borderId="43" xfId="0" applyFont="1" applyBorder="1" applyAlignment="1" applyProtection="1">
      <alignment vertical="center"/>
      <protection hidden="1"/>
    </xf>
    <xf numFmtId="0" fontId="2" fillId="0" borderId="16" xfId="0" applyFont="1" applyBorder="1" applyAlignment="1" applyProtection="1">
      <alignment horizontal="center" vertical="center"/>
      <protection hidden="1"/>
    </xf>
    <xf numFmtId="0" fontId="2" fillId="0" borderId="17" xfId="0" applyFont="1" applyBorder="1" applyAlignment="1" applyProtection="1">
      <alignment vertical="center"/>
      <protection hidden="1"/>
    </xf>
    <xf numFmtId="0" fontId="54" fillId="0" borderId="0" xfId="0" applyFont="1" applyAlignment="1" applyProtection="1">
      <alignment horizontal="center"/>
      <protection hidden="1"/>
    </xf>
    <xf numFmtId="0" fontId="56" fillId="0" borderId="0" xfId="0" applyFont="1" applyProtection="1">
      <protection hidden="1"/>
    </xf>
    <xf numFmtId="2" fontId="56" fillId="0" borderId="0" xfId="0" applyNumberFormat="1" applyFont="1" applyProtection="1">
      <protection hidden="1"/>
    </xf>
    <xf numFmtId="1" fontId="28" fillId="0" borderId="45" xfId="0" applyNumberFormat="1" applyFont="1" applyBorder="1" applyAlignment="1" applyProtection="1">
      <alignment vertical="center"/>
      <protection hidden="1"/>
    </xf>
    <xf numFmtId="0" fontId="31" fillId="0" borderId="46" xfId="0" applyFont="1" applyBorder="1" applyAlignment="1" applyProtection="1">
      <alignment vertical="center"/>
      <protection hidden="1"/>
    </xf>
    <xf numFmtId="0" fontId="2" fillId="0" borderId="47" xfId="0" applyFont="1" applyBorder="1" applyAlignment="1" applyProtection="1">
      <alignment vertical="center"/>
      <protection hidden="1"/>
    </xf>
    <xf numFmtId="0" fontId="41" fillId="0" borderId="48" xfId="0" applyFont="1" applyBorder="1" applyAlignment="1" applyProtection="1">
      <alignment vertical="center"/>
      <protection hidden="1"/>
    </xf>
    <xf numFmtId="0" fontId="41" fillId="0" borderId="49" xfId="0" applyFont="1" applyBorder="1" applyAlignment="1" applyProtection="1">
      <alignment vertical="center"/>
      <protection hidden="1"/>
    </xf>
    <xf numFmtId="0" fontId="2" fillId="0" borderId="50" xfId="0" applyFont="1" applyBorder="1" applyAlignment="1" applyProtection="1">
      <alignment vertical="center"/>
      <protection hidden="1"/>
    </xf>
    <xf numFmtId="0" fontId="2" fillId="0" borderId="0" xfId="0" applyFont="1" applyFill="1" applyAlignment="1" applyProtection="1">
      <alignment vertical="center"/>
      <protection hidden="1"/>
    </xf>
    <xf numFmtId="0" fontId="28" fillId="0" borderId="51" xfId="0" applyFont="1" applyBorder="1" applyAlignment="1" applyProtection="1">
      <alignment horizontal="right" vertical="center"/>
      <protection hidden="1"/>
    </xf>
    <xf numFmtId="0" fontId="57" fillId="0" borderId="0" xfId="0" applyFont="1" applyFill="1" applyAlignment="1" applyProtection="1">
      <alignment vertical="center"/>
      <protection hidden="1"/>
    </xf>
    <xf numFmtId="0" fontId="31" fillId="0" borderId="53" xfId="0" applyFont="1" applyBorder="1" applyAlignment="1" applyProtection="1">
      <alignment vertical="center"/>
      <protection hidden="1"/>
    </xf>
    <xf numFmtId="0" fontId="2" fillId="0" borderId="54" xfId="0" applyFont="1" applyBorder="1" applyAlignment="1" applyProtection="1">
      <alignment vertical="center"/>
      <protection hidden="1"/>
    </xf>
    <xf numFmtId="0" fontId="41" fillId="0" borderId="55" xfId="0" applyFont="1" applyBorder="1" applyAlignment="1" applyProtection="1">
      <alignment vertical="center"/>
      <protection hidden="1"/>
    </xf>
    <xf numFmtId="0" fontId="2" fillId="0" borderId="56" xfId="0" applyFont="1" applyBorder="1" applyAlignment="1" applyProtection="1">
      <alignment vertical="center"/>
      <protection hidden="1"/>
    </xf>
    <xf numFmtId="1" fontId="28" fillId="0" borderId="39" xfId="0" applyNumberFormat="1" applyFont="1" applyBorder="1" applyAlignment="1" applyProtection="1">
      <alignment vertical="center"/>
      <protection hidden="1"/>
    </xf>
    <xf numFmtId="1" fontId="28" fillId="0" borderId="57" xfId="0" applyNumberFormat="1" applyFont="1" applyBorder="1" applyAlignment="1" applyProtection="1">
      <alignment vertical="center"/>
      <protection hidden="1"/>
    </xf>
    <xf numFmtId="0" fontId="58" fillId="0" borderId="44" xfId="0" applyFont="1" applyBorder="1" applyProtection="1">
      <protection hidden="1"/>
    </xf>
    <xf numFmtId="0" fontId="58" fillId="0" borderId="44" xfId="0" applyFont="1" applyBorder="1" applyAlignment="1" applyProtection="1">
      <alignment vertical="center"/>
      <protection hidden="1"/>
    </xf>
    <xf numFmtId="0" fontId="59" fillId="0" borderId="44" xfId="0" applyFont="1" applyBorder="1" applyAlignment="1" applyProtection="1">
      <alignment vertical="center"/>
      <protection hidden="1"/>
    </xf>
    <xf numFmtId="1" fontId="58" fillId="0" borderId="44" xfId="0" applyNumberFormat="1" applyFont="1" applyBorder="1" applyProtection="1">
      <protection hidden="1"/>
    </xf>
    <xf numFmtId="0" fontId="42" fillId="0" borderId="57" xfId="0" applyFont="1" applyBorder="1" applyAlignment="1" applyProtection="1">
      <alignment horizontal="right" vertical="center"/>
      <protection hidden="1"/>
    </xf>
    <xf numFmtId="0" fontId="42" fillId="0" borderId="59" xfId="0" applyFont="1" applyBorder="1" applyAlignment="1" applyProtection="1">
      <alignment horizontal="right" vertical="center"/>
      <protection hidden="1"/>
    </xf>
    <xf numFmtId="0" fontId="42" fillId="0" borderId="58" xfId="0" applyFont="1" applyBorder="1" applyAlignment="1" applyProtection="1">
      <alignment horizontal="right" vertical="center"/>
      <protection hidden="1"/>
    </xf>
    <xf numFmtId="0" fontId="41" fillId="0" borderId="60" xfId="0" applyFont="1" applyBorder="1" applyAlignment="1" applyProtection="1">
      <alignment vertical="center"/>
      <protection hidden="1"/>
    </xf>
    <xf numFmtId="0" fontId="41" fillId="0" borderId="61" xfId="0" applyFont="1" applyBorder="1" applyAlignment="1" applyProtection="1">
      <alignment vertical="center"/>
      <protection hidden="1"/>
    </xf>
    <xf numFmtId="0" fontId="41" fillId="0" borderId="62" xfId="0" applyFont="1" applyBorder="1" applyAlignment="1" applyProtection="1">
      <alignment vertical="center"/>
      <protection hidden="1"/>
    </xf>
    <xf numFmtId="0" fontId="28" fillId="0" borderId="63" xfId="0" applyFont="1" applyBorder="1" applyAlignment="1" applyProtection="1">
      <alignment horizontal="right" vertical="center"/>
      <protection hidden="1"/>
    </xf>
    <xf numFmtId="0" fontId="28" fillId="0" borderId="64" xfId="0" applyFont="1" applyBorder="1" applyAlignment="1" applyProtection="1">
      <alignment horizontal="right" vertical="center"/>
      <protection hidden="1"/>
    </xf>
    <xf numFmtId="0" fontId="46" fillId="0" borderId="52" xfId="0" applyFont="1" applyBorder="1" applyAlignment="1" applyProtection="1">
      <alignment vertical="center"/>
      <protection hidden="1"/>
    </xf>
    <xf numFmtId="0" fontId="0" fillId="0" borderId="54" xfId="0" applyBorder="1" applyAlignment="1" applyProtection="1">
      <alignment vertical="center"/>
      <protection hidden="1"/>
    </xf>
    <xf numFmtId="0" fontId="41" fillId="0" borderId="70" xfId="0" applyFont="1" applyBorder="1" applyAlignment="1" applyProtection="1">
      <alignment vertical="center"/>
      <protection hidden="1"/>
    </xf>
    <xf numFmtId="0" fontId="2" fillId="0" borderId="64" xfId="0" applyFont="1" applyBorder="1" applyAlignment="1" applyProtection="1">
      <alignment vertical="center"/>
      <protection hidden="1"/>
    </xf>
    <xf numFmtId="0" fontId="28" fillId="0" borderId="0" xfId="0" applyFont="1" applyBorder="1" applyAlignment="1" applyProtection="1">
      <alignment horizontal="right" vertical="center"/>
      <protection hidden="1"/>
    </xf>
    <xf numFmtId="0" fontId="28" fillId="0" borderId="71" xfId="0" applyFont="1" applyBorder="1" applyAlignment="1" applyProtection="1">
      <alignment horizontal="right" vertical="center"/>
      <protection hidden="1"/>
    </xf>
    <xf numFmtId="0" fontId="38" fillId="3" borderId="7" xfId="0" applyFont="1" applyFill="1" applyBorder="1" applyAlignment="1" applyProtection="1">
      <alignment horizontal="center" vertical="center" wrapText="1"/>
      <protection hidden="1"/>
    </xf>
    <xf numFmtId="0" fontId="38" fillId="3" borderId="9" xfId="0" applyFont="1" applyFill="1" applyBorder="1" applyAlignment="1" applyProtection="1">
      <alignment horizontal="center" vertical="center" wrapText="1"/>
      <protection hidden="1"/>
    </xf>
    <xf numFmtId="0" fontId="38" fillId="3" borderId="35" xfId="0" applyFont="1" applyFill="1" applyBorder="1" applyAlignment="1" applyProtection="1">
      <alignment horizontal="center" vertical="center"/>
      <protection hidden="1"/>
    </xf>
    <xf numFmtId="0" fontId="38" fillId="3" borderId="36" xfId="0" applyFont="1" applyFill="1" applyBorder="1" applyAlignment="1" applyProtection="1">
      <alignment horizontal="center" vertical="center"/>
      <protection hidden="1"/>
    </xf>
    <xf numFmtId="0" fontId="39" fillId="0" borderId="0" xfId="0" applyFont="1" applyAlignment="1" applyProtection="1">
      <alignment horizontal="center" vertical="center" wrapText="1"/>
      <protection hidden="1"/>
    </xf>
    <xf numFmtId="0" fontId="32" fillId="0" borderId="0" xfId="0" applyFont="1" applyAlignment="1" applyProtection="1">
      <alignment horizontal="center" vertical="center" wrapText="1"/>
      <protection hidden="1"/>
    </xf>
    <xf numFmtId="0" fontId="53" fillId="0" borderId="0" xfId="0" applyFont="1" applyAlignment="1" applyProtection="1">
      <alignment horizontal="center" vertical="center" wrapText="1"/>
      <protection hidden="1"/>
    </xf>
    <xf numFmtId="0" fontId="57" fillId="11" borderId="0" xfId="0" applyFont="1" applyFill="1" applyAlignment="1" applyProtection="1">
      <alignment horizontal="center" vertical="center"/>
      <protection hidden="1"/>
    </xf>
    <xf numFmtId="0" fontId="60" fillId="0" borderId="65" xfId="0" applyFont="1" applyBorder="1" applyAlignment="1" applyProtection="1">
      <alignment horizontal="center" vertical="center" wrapText="1" shrinkToFit="1"/>
      <protection hidden="1"/>
    </xf>
    <xf numFmtId="0" fontId="60" fillId="0" borderId="66" xfId="0" applyFont="1" applyBorder="1" applyAlignment="1" applyProtection="1">
      <alignment horizontal="center" vertical="center" wrapText="1" shrinkToFit="1"/>
      <protection hidden="1"/>
    </xf>
    <xf numFmtId="0" fontId="60" fillId="0" borderId="67" xfId="0" applyFont="1" applyBorder="1" applyAlignment="1" applyProtection="1">
      <alignment horizontal="center" vertical="center" wrapText="1" shrinkToFit="1"/>
      <protection hidden="1"/>
    </xf>
    <xf numFmtId="0" fontId="59" fillId="0" borderId="68" xfId="0" applyFont="1" applyBorder="1" applyAlignment="1" applyProtection="1">
      <alignment horizontal="center" vertical="center" wrapText="1"/>
      <protection hidden="1"/>
    </xf>
    <xf numFmtId="0" fontId="59" fillId="0" borderId="69" xfId="0" applyFont="1" applyBorder="1" applyAlignment="1" applyProtection="1">
      <alignment horizontal="center" vertical="center" wrapText="1"/>
      <protection hidden="1"/>
    </xf>
    <xf numFmtId="0" fontId="50" fillId="0" borderId="30" xfId="0" applyFont="1" applyFill="1" applyBorder="1" applyAlignment="1" applyProtection="1">
      <alignment vertical="center"/>
      <protection hidden="1"/>
    </xf>
    <xf numFmtId="0" fontId="61" fillId="0" borderId="30" xfId="1" applyFont="1" applyFill="1" applyBorder="1" applyAlignment="1" applyProtection="1">
      <alignment vertical="center"/>
    </xf>
    <xf numFmtId="0" fontId="10" fillId="3" borderId="72" xfId="0" applyFont="1" applyFill="1" applyBorder="1" applyAlignment="1" applyProtection="1">
      <alignment horizontal="center" vertical="center"/>
      <protection hidden="1"/>
    </xf>
    <xf numFmtId="0" fontId="51" fillId="3" borderId="73" xfId="0" applyFont="1" applyFill="1" applyBorder="1" applyAlignment="1" applyProtection="1">
      <alignment horizontal="center" vertical="center"/>
      <protection hidden="1"/>
    </xf>
    <xf numFmtId="0" fontId="12" fillId="3" borderId="74" xfId="0" applyFont="1" applyFill="1" applyBorder="1" applyAlignment="1" applyProtection="1">
      <alignment vertical="center"/>
      <protection hidden="1"/>
    </xf>
    <xf numFmtId="0" fontId="12" fillId="3" borderId="75" xfId="0" applyFont="1" applyFill="1" applyBorder="1" applyAlignment="1" applyProtection="1">
      <alignment vertical="center"/>
      <protection hidden="1"/>
    </xf>
    <xf numFmtId="0" fontId="13" fillId="3" borderId="34" xfId="0" applyFont="1" applyFill="1" applyBorder="1" applyAlignment="1" applyProtection="1">
      <alignment vertical="center"/>
      <protection hidden="1"/>
    </xf>
    <xf numFmtId="0" fontId="13" fillId="3" borderId="76" xfId="0" applyFont="1" applyFill="1" applyBorder="1" applyAlignment="1" applyProtection="1">
      <alignment vertical="center"/>
      <protection hidden="1"/>
    </xf>
    <xf numFmtId="0" fontId="10" fillId="3" borderId="34" xfId="0" applyFont="1" applyFill="1" applyBorder="1" applyAlignment="1" applyProtection="1">
      <alignment vertical="center"/>
      <protection hidden="1"/>
    </xf>
    <xf numFmtId="0" fontId="10" fillId="3" borderId="76" xfId="0" applyFont="1" applyFill="1" applyBorder="1" applyAlignment="1" applyProtection="1">
      <alignment vertical="center"/>
      <protection hidden="1"/>
    </xf>
    <xf numFmtId="0" fontId="0" fillId="3" borderId="34" xfId="0" applyFill="1" applyBorder="1" applyProtection="1">
      <protection hidden="1"/>
    </xf>
    <xf numFmtId="0" fontId="0" fillId="3" borderId="76" xfId="0" applyFill="1" applyBorder="1" applyProtection="1">
      <protection hidden="1"/>
    </xf>
    <xf numFmtId="0" fontId="50" fillId="0" borderId="3" xfId="0" applyFont="1" applyFill="1" applyBorder="1" applyAlignment="1" applyProtection="1">
      <alignment vertical="center"/>
      <protection hidden="1"/>
    </xf>
    <xf numFmtId="0" fontId="61" fillId="0" borderId="0" xfId="1" applyFont="1" applyBorder="1" applyAlignment="1" applyProtection="1">
      <alignment vertical="center"/>
    </xf>
    <xf numFmtId="0" fontId="61" fillId="0" borderId="3" xfId="1" applyFont="1" applyFill="1" applyBorder="1" applyAlignment="1" applyProtection="1">
      <alignment vertical="center"/>
    </xf>
    <xf numFmtId="0" fontId="1" fillId="3" borderId="5" xfId="0" applyFont="1" applyFill="1" applyBorder="1" applyProtection="1">
      <protection hidden="1"/>
    </xf>
    <xf numFmtId="0" fontId="40" fillId="3" borderId="0" xfId="0" applyFont="1" applyFill="1" applyBorder="1" applyAlignment="1" applyProtection="1">
      <alignment vertical="center"/>
      <protection hidden="1"/>
    </xf>
    <xf numFmtId="0" fontId="44" fillId="0" borderId="9" xfId="0" applyFont="1" applyBorder="1" applyAlignment="1" applyProtection="1">
      <alignment horizontal="left" vertical="center"/>
      <protection hidden="1"/>
    </xf>
    <xf numFmtId="0" fontId="45" fillId="0" borderId="9" xfId="0" applyFont="1" applyBorder="1" applyAlignment="1" applyProtection="1">
      <alignment horizontal="left" vertical="center"/>
      <protection hidden="1"/>
    </xf>
    <xf numFmtId="0" fontId="38" fillId="3" borderId="77" xfId="0" applyFont="1" applyFill="1" applyBorder="1" applyAlignment="1" applyProtection="1">
      <alignment horizontal="center" vertical="center"/>
      <protection hidden="1"/>
    </xf>
    <xf numFmtId="0" fontId="52" fillId="0" borderId="78" xfId="1" applyFont="1" applyBorder="1" applyAlignment="1" applyProtection="1">
      <alignment horizontal="center" vertical="center"/>
    </xf>
    <xf numFmtId="0" fontId="38" fillId="3" borderId="79" xfId="0" applyFont="1" applyFill="1" applyBorder="1" applyAlignment="1" applyProtection="1">
      <alignment horizontal="center" vertical="center" wrapText="1"/>
      <protection hidden="1"/>
    </xf>
    <xf numFmtId="0" fontId="61" fillId="0" borderId="34" xfId="1" applyFont="1" applyBorder="1" applyAlignment="1" applyProtection="1">
      <alignment vertical="center"/>
    </xf>
  </cellXfs>
  <cellStyles count="2">
    <cellStyle name="Lien hypertexte" xfId="1" builtinId="8"/>
    <cellStyle name="Normal" xfId="0" builtinId="0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458B9"/>
      <color rgb="FF063AB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215900</xdr:colOff>
      <xdr:row>79</xdr:row>
      <xdr:rowOff>88900</xdr:rowOff>
    </xdr:from>
    <xdr:to>
      <xdr:col>22</xdr:col>
      <xdr:colOff>431801</xdr:colOff>
      <xdr:row>86</xdr:row>
      <xdr:rowOff>25399</xdr:rowOff>
    </xdr:to>
    <xdr:sp macro="" textlink="">
      <xdr:nvSpPr>
        <xdr:cNvPr id="2002" name="Text Box 6">
          <a:extLst>
            <a:ext uri="{FF2B5EF4-FFF2-40B4-BE49-F238E27FC236}">
              <a16:creationId xmlns:a16="http://schemas.microsoft.com/office/drawing/2014/main" id="{FB3EB587-D5A5-1140-9837-36204D8CC9DE}"/>
            </a:ext>
          </a:extLst>
        </xdr:cNvPr>
        <xdr:cNvSpPr txBox="1">
          <a:spLocks noChangeArrowheads="1"/>
        </xdr:cNvSpPr>
      </xdr:nvSpPr>
      <xdr:spPr bwMode="auto">
        <a:xfrm>
          <a:off x="22123400" y="15011400"/>
          <a:ext cx="1701800" cy="10922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fr-FR"/>
        </a:p>
      </xdr:txBody>
    </xdr:sp>
    <xdr:clientData/>
  </xdr:twoCellAnchor>
  <xdr:twoCellAnchor>
    <xdr:from>
      <xdr:col>1</xdr:col>
      <xdr:colOff>609600</xdr:colOff>
      <xdr:row>67</xdr:row>
      <xdr:rowOff>63500</xdr:rowOff>
    </xdr:from>
    <xdr:to>
      <xdr:col>18</xdr:col>
      <xdr:colOff>685800</xdr:colOff>
      <xdr:row>84</xdr:row>
      <xdr:rowOff>88900</xdr:rowOff>
    </xdr:to>
    <xdr:sp macro="" textlink="">
      <xdr:nvSpPr>
        <xdr:cNvPr id="2003" name="Rectangle 10">
          <a:extLst>
            <a:ext uri="{FF2B5EF4-FFF2-40B4-BE49-F238E27FC236}">
              <a16:creationId xmlns:a16="http://schemas.microsoft.com/office/drawing/2014/main" id="{306AD728-9938-004B-B736-333352690B44}"/>
            </a:ext>
          </a:extLst>
        </xdr:cNvPr>
        <xdr:cNvSpPr>
          <a:spLocks noChangeArrowheads="1"/>
        </xdr:cNvSpPr>
      </xdr:nvSpPr>
      <xdr:spPr bwMode="auto">
        <a:xfrm>
          <a:off x="609600" y="13004800"/>
          <a:ext cx="19304000" cy="28321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fr-FR"/>
        </a:p>
      </xdr:txBody>
    </xdr:sp>
    <xdr:clientData/>
  </xdr:twoCellAnchor>
  <xdr:twoCellAnchor editAs="oneCell">
    <xdr:from>
      <xdr:col>12</xdr:col>
      <xdr:colOff>1019588</xdr:colOff>
      <xdr:row>5</xdr:row>
      <xdr:rowOff>33722</xdr:rowOff>
    </xdr:from>
    <xdr:to>
      <xdr:col>14</xdr:col>
      <xdr:colOff>1269052</xdr:colOff>
      <xdr:row>14</xdr:row>
      <xdr:rowOff>47330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856F474-2652-A54B-9087-D5C9C7829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841066" y="1358939"/>
          <a:ext cx="3231203" cy="1670129"/>
        </a:xfrm>
        <a:prstGeom prst="rect">
          <a:avLst/>
        </a:prstGeom>
        <a:effectLst>
          <a:outerShdw blurRad="177800" dist="38100" dir="2700000" algn="tl" rotWithShape="0">
            <a:prstClr val="black">
              <a:alpha val="32000"/>
            </a:prstClr>
          </a:outerShdw>
        </a:effectLst>
      </xdr:spPr>
    </xdr:pic>
    <xdr:clientData/>
  </xdr:twoCellAnchor>
  <xdr:twoCellAnchor editAs="oneCell">
    <xdr:from>
      <xdr:col>2</xdr:col>
      <xdr:colOff>193813</xdr:colOff>
      <xdr:row>5</xdr:row>
      <xdr:rowOff>47487</xdr:rowOff>
    </xdr:from>
    <xdr:to>
      <xdr:col>4</xdr:col>
      <xdr:colOff>695739</xdr:colOff>
      <xdr:row>14</xdr:row>
      <xdr:rowOff>58480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4B627D9F-69EE-3744-9ABF-8FA5041D9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46683" y="1372704"/>
          <a:ext cx="2445578" cy="1667514"/>
        </a:xfrm>
        <a:prstGeom prst="rect">
          <a:avLst/>
        </a:prstGeom>
        <a:effectLst>
          <a:outerShdw blurRad="1905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254000</xdr:colOff>
      <xdr:row>4</xdr:row>
      <xdr:rowOff>25400</xdr:rowOff>
    </xdr:from>
    <xdr:to>
      <xdr:col>7</xdr:col>
      <xdr:colOff>1435100</xdr:colOff>
      <xdr:row>20</xdr:row>
      <xdr:rowOff>152400</xdr:rowOff>
    </xdr:to>
    <xdr:pic>
      <xdr:nvPicPr>
        <xdr:cNvPr id="4156" name="Picture 1" descr="Pente2.png">
          <a:extLst>
            <a:ext uri="{FF2B5EF4-FFF2-40B4-BE49-F238E27FC236}">
              <a16:creationId xmlns:a16="http://schemas.microsoft.com/office/drawing/2014/main" id="{58556D02-C46E-504A-9445-8140315CD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850900"/>
          <a:ext cx="7175500" cy="276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alepinageX_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epinage"/>
      <sheetName val="Pente"/>
      <sheetName val="0"/>
    </sheetNames>
    <sheetDataSet>
      <sheetData sheetId="0"/>
      <sheetData sheetId="1"/>
      <sheetData sheetId="2">
        <row r="3">
          <cell r="D3">
            <v>35.1</v>
          </cell>
        </row>
        <row r="4">
          <cell r="D4">
            <v>35.1</v>
          </cell>
        </row>
        <row r="5">
          <cell r="D5">
            <v>35.1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toiturelegere.fr/panneaux-tuiles-unituile-vinci-100-m2-xsl-342_450.html" TargetMode="External"/><Relationship Id="rId18" Type="http://schemas.openxmlformats.org/officeDocument/2006/relationships/hyperlink" Target="https://www.toiturelegere.fr/faitages-abouts-de-faitiere-xsl-243_250_263.html" TargetMode="External"/><Relationship Id="rId26" Type="http://schemas.openxmlformats.org/officeDocument/2006/relationships/hyperlink" Target="https://www.toiturelegere.fr/panneaux-tuiles-unituile-vinci-200-m2-xsl-342_380.html" TargetMode="External"/><Relationship Id="rId39" Type="http://schemas.openxmlformats.org/officeDocument/2006/relationships/hyperlink" Target="https://www.toiturelegere.fr/panneaux-tuiles-unituile-vinci-200-m2-xsl-342_380.html" TargetMode="External"/><Relationship Id="rId21" Type="http://schemas.openxmlformats.org/officeDocument/2006/relationships/hyperlink" Target="https://www.toiturelegere.fr/systemes-des-rives-rives-laterales-xsl-438_251_264.html" TargetMode="External"/><Relationship Id="rId34" Type="http://schemas.openxmlformats.org/officeDocument/2006/relationships/hyperlink" Target="https://www.toiturelegere.fr/tuiles-et-ardoises-unituile-xsl-243_351.html" TargetMode="External"/><Relationship Id="rId42" Type="http://schemas.openxmlformats.org/officeDocument/2006/relationships/hyperlink" Target="https://www.toiturelegere.fr/premiere-rangee-tuile-xsl-243_312.html" TargetMode="External"/><Relationship Id="rId7" Type="http://schemas.openxmlformats.org/officeDocument/2006/relationships/hyperlink" Target="https://www.toiturelegere.fr/tuiles-et-ardoises-unituile-xsl-243_351.html" TargetMode="External"/><Relationship Id="rId2" Type="http://schemas.openxmlformats.org/officeDocument/2006/relationships/hyperlink" Target="https://www.toiturelegere.fr/tuiles-et-ardoises-nouvelle-canada-xsl-243_404.html" TargetMode="External"/><Relationship Id="rId16" Type="http://schemas.openxmlformats.org/officeDocument/2006/relationships/hyperlink" Target="https://www.toiturelegere.fr/faitieres-faitieres-rondes-xsl-243_250_259_270.html" TargetMode="External"/><Relationship Id="rId20" Type="http://schemas.openxmlformats.org/officeDocument/2006/relationships/hyperlink" Target="https://www.toiturelegere.fr/faitages-closoirs-pour-solins-xsl-243_250_295.html" TargetMode="External"/><Relationship Id="rId29" Type="http://schemas.openxmlformats.org/officeDocument/2006/relationships/hyperlink" Target="https://www.toiturelegere.fr/tuiles-et-ardoises-nouvelle-canada-xsl-243_404.html" TargetMode="External"/><Relationship Id="rId41" Type="http://schemas.openxmlformats.org/officeDocument/2006/relationships/hyperlink" Target="https://www.toiturelegere.fr/premiere-rangee-closoirs-ventiles-xsl-243_312_308.html" TargetMode="External"/><Relationship Id="rId1" Type="http://schemas.openxmlformats.org/officeDocument/2006/relationships/hyperlink" Target="https://www.toiturelegere.fr/tuile-canal-xsl-243_254.html" TargetMode="External"/><Relationship Id="rId6" Type="http://schemas.openxmlformats.org/officeDocument/2006/relationships/hyperlink" Target="https://www.toiturelegere.fr/tuiles-et-ardoises-flamande-xsl-243_256.html" TargetMode="External"/><Relationship Id="rId11" Type="http://schemas.openxmlformats.org/officeDocument/2006/relationships/hyperlink" Target="https://www.toiturelegere.fr/panneaux-tuiles-grande-flamande-112-m2-xsl-342_356.html" TargetMode="External"/><Relationship Id="rId24" Type="http://schemas.openxmlformats.org/officeDocument/2006/relationships/hyperlink" Target="https://www.toiturelegere.fr/panneaux-tuiles-grande-flamande-218-m2-xsl-342_357.html" TargetMode="External"/><Relationship Id="rId32" Type="http://schemas.openxmlformats.org/officeDocument/2006/relationships/hyperlink" Target="https://www.toiturelegere.fr/tuiles-et-ardoises-romane-xsl-243_258.html" TargetMode="External"/><Relationship Id="rId37" Type="http://schemas.openxmlformats.org/officeDocument/2006/relationships/hyperlink" Target="https://www.toiturelegere.fr/panneaux-tuiles-grande-flamande-218-m2-xsl-342_357.html" TargetMode="External"/><Relationship Id="rId40" Type="http://schemas.openxmlformats.org/officeDocument/2006/relationships/hyperlink" Target="https://www.toiturelegere.fr/panneaux-tuiles-unituile-vinci-100-m2-xsl-342_450.html" TargetMode="External"/><Relationship Id="rId5" Type="http://schemas.openxmlformats.org/officeDocument/2006/relationships/hyperlink" Target="https://www.toiturelegere.fr/tuiles-et-ardoises-romane-xsl-243_258.html" TargetMode="External"/><Relationship Id="rId15" Type="http://schemas.openxmlformats.org/officeDocument/2006/relationships/hyperlink" Target="https://www.toiturelegere.fr/faitieres-faitieres-planes-xsl-243_250_259_271.html" TargetMode="External"/><Relationship Id="rId23" Type="http://schemas.openxmlformats.org/officeDocument/2006/relationships/hyperlink" Target="https://www.toiturelegere.fr/panneaux-tuiles-grande-romane-210-m2-xsl-342_288.html" TargetMode="External"/><Relationship Id="rId28" Type="http://schemas.openxmlformats.org/officeDocument/2006/relationships/hyperlink" Target="https://www.toiturelegere.fr/tuile-canal-xsl-243_254.html" TargetMode="External"/><Relationship Id="rId36" Type="http://schemas.openxmlformats.org/officeDocument/2006/relationships/hyperlink" Target="https://www.toiturelegere.fr/panneaux-tuiles-grande-romane-210-m2-xsl-342_288.html" TargetMode="External"/><Relationship Id="rId10" Type="http://schemas.openxmlformats.org/officeDocument/2006/relationships/hyperlink" Target="https://www.toiturelegere.fr/panneaux-tuiles-grande-flamande-218-m2-xsl-342_357.html" TargetMode="External"/><Relationship Id="rId19" Type="http://schemas.openxmlformats.org/officeDocument/2006/relationships/hyperlink" Target="https://www.toiturelegere.fr/faitages-solins-xsl-243_250_280.html" TargetMode="External"/><Relationship Id="rId31" Type="http://schemas.openxmlformats.org/officeDocument/2006/relationships/hyperlink" Target="https://www.toiturelegere.fr/tuile-marseille-xsl-243_257.html" TargetMode="External"/><Relationship Id="rId44" Type="http://schemas.openxmlformats.org/officeDocument/2006/relationships/drawing" Target="../drawings/drawing1.xml"/><Relationship Id="rId4" Type="http://schemas.openxmlformats.org/officeDocument/2006/relationships/hyperlink" Target="toiturelegere.fr/tuile-marseille-xsl-243_257.html" TargetMode="External"/><Relationship Id="rId9" Type="http://schemas.openxmlformats.org/officeDocument/2006/relationships/hyperlink" Target="https://www.toiturelegere.fr/panneaux-tuiles-grande-romane-210-m2-xsl-342_288.html" TargetMode="External"/><Relationship Id="rId14" Type="http://schemas.openxmlformats.org/officeDocument/2006/relationships/hyperlink" Target="https://www.toiturelegere.fr/demi-tuile-xsl-243_287.html" TargetMode="External"/><Relationship Id="rId22" Type="http://schemas.openxmlformats.org/officeDocument/2006/relationships/hyperlink" Target="https://www.toiturelegere.fr/panneaux-tuiles-grande-romane-107-m2-xsl-342_331.html" TargetMode="External"/><Relationship Id="rId27" Type="http://schemas.openxmlformats.org/officeDocument/2006/relationships/hyperlink" Target="https://www.toiturelegere.fr/panneaux-tuiles-unituile-vinci-100-m2-xsl-342_450.html" TargetMode="External"/><Relationship Id="rId30" Type="http://schemas.openxmlformats.org/officeDocument/2006/relationships/hyperlink" Target="https://www.toiturelegere.fr/tuile-double-romane-xsl-243_255.html" TargetMode="External"/><Relationship Id="rId35" Type="http://schemas.openxmlformats.org/officeDocument/2006/relationships/hyperlink" Target="https://www.toiturelegere.fr/panneaux-tuiles-grande-romane-107-m2-xsl-342_331.html" TargetMode="External"/><Relationship Id="rId43" Type="http://schemas.openxmlformats.org/officeDocument/2006/relationships/hyperlink" Target="https://www.toiturelegere.fr/accessoires-etancheite-xsl-438_266.html" TargetMode="External"/><Relationship Id="rId8" Type="http://schemas.openxmlformats.org/officeDocument/2006/relationships/hyperlink" Target="https://www.toiturelegere.fr/panneaux-tuiles-grande-romane-107-m2-xsl-342_331.html" TargetMode="External"/><Relationship Id="rId3" Type="http://schemas.openxmlformats.org/officeDocument/2006/relationships/hyperlink" Target="https://www.toiturelegere.fr/tuile-double-romane-xsl-243_255.html" TargetMode="External"/><Relationship Id="rId12" Type="http://schemas.openxmlformats.org/officeDocument/2006/relationships/hyperlink" Target="https://www.toiturelegere.fr/panneaux-tuiles-unituile-vinci-200-m2-xsl-342_380.html" TargetMode="External"/><Relationship Id="rId17" Type="http://schemas.openxmlformats.org/officeDocument/2006/relationships/hyperlink" Target="https://www.toiturelegere.fr/faitages-closoirs-pour-faitieres-xsl-243_250_260.html" TargetMode="External"/><Relationship Id="rId25" Type="http://schemas.openxmlformats.org/officeDocument/2006/relationships/hyperlink" Target="https://www.toiturelegere.fr/panneaux-tuiles-grande-flamande-112-m2-xsl-342_356.html" TargetMode="External"/><Relationship Id="rId33" Type="http://schemas.openxmlformats.org/officeDocument/2006/relationships/hyperlink" Target="https://www.toiturelegere.fr/tuiles-et-ardoises-flamande-xsl-243_256.html" TargetMode="External"/><Relationship Id="rId38" Type="http://schemas.openxmlformats.org/officeDocument/2006/relationships/hyperlink" Target="https://www.toiturelegere.fr/panneaux-tuiles-grande-flamande-112-m2-xsl-342_356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howOutlineSymbols="0"/>
  </sheetPr>
  <dimension ref="A1:IV669"/>
  <sheetViews>
    <sheetView showGridLines="0" showRowColHeaders="0" showZeros="0" tabSelected="1" showOutlineSymbols="0" zoomScale="115" zoomScaleNormal="115" workbookViewId="0">
      <pane xSplit="2" topLeftCell="C1" activePane="topRight" state="frozenSplit"/>
      <selection pane="topRight" activeCell="C3" sqref="C3"/>
    </sheetView>
  </sheetViews>
  <sheetFormatPr baseColWidth="10" defaultColWidth="10.6640625" defaultRowHeight="13" x14ac:dyDescent="0.15"/>
  <cols>
    <col min="1" max="1" width="1" style="17" customWidth="1"/>
    <col min="2" max="2" width="29.5" style="17" customWidth="1"/>
    <col min="3" max="3" width="10.33203125" style="17" customWidth="1"/>
    <col min="4" max="4" width="15.1640625" style="17" customWidth="1"/>
    <col min="5" max="5" width="15.1640625" style="19" customWidth="1"/>
    <col min="6" max="7" width="10.33203125" style="19" customWidth="1"/>
    <col min="8" max="8" width="10.83203125" style="19" customWidth="1"/>
    <col min="9" max="9" width="10.33203125" style="19" customWidth="1"/>
    <col min="10" max="15" width="19.5" style="19" customWidth="1"/>
    <col min="16" max="17" width="14.5" style="18" customWidth="1"/>
    <col min="18" max="18" width="13.1640625" style="18" customWidth="1"/>
    <col min="19" max="20" width="10.6640625" style="18"/>
    <col min="21" max="21" width="13.83203125" style="18" customWidth="1"/>
    <col min="22" max="22" width="19.5" style="18" customWidth="1"/>
    <col min="23" max="23" width="10.6640625" style="18"/>
    <col min="24" max="24" width="14" style="18" customWidth="1"/>
    <col min="25" max="27" width="10.6640625" style="18"/>
    <col min="28" max="28" width="15.5" style="18" customWidth="1"/>
    <col min="29" max="29" width="16" style="18" customWidth="1"/>
    <col min="30" max="30" width="10.6640625" style="18"/>
    <col min="31" max="31" width="17.33203125" style="18" customWidth="1"/>
    <col min="32" max="32" width="15.33203125" style="18" customWidth="1"/>
    <col min="33" max="16384" width="10.6640625" style="18"/>
  </cols>
  <sheetData>
    <row r="1" spans="1:256" s="8" customFormat="1" ht="35" customHeight="1" x14ac:dyDescent="0.15">
      <c r="A1" s="95"/>
      <c r="B1" s="188"/>
      <c r="C1" s="175" t="s">
        <v>70</v>
      </c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205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  <c r="CX1" s="60"/>
      <c r="CY1" s="60"/>
      <c r="CZ1" s="60"/>
      <c r="DA1" s="60"/>
      <c r="DB1" s="60"/>
      <c r="DC1" s="60"/>
      <c r="DD1" s="60"/>
      <c r="DE1" s="60"/>
      <c r="DF1" s="60"/>
      <c r="DG1" s="60"/>
      <c r="DH1" s="60"/>
      <c r="DI1" s="60"/>
      <c r="DJ1" s="60"/>
      <c r="DK1" s="60"/>
      <c r="DL1" s="60"/>
      <c r="DM1" s="60"/>
      <c r="DN1" s="60"/>
      <c r="DO1" s="60"/>
      <c r="DP1" s="60"/>
      <c r="DQ1" s="60"/>
      <c r="DR1" s="60"/>
      <c r="DS1" s="60"/>
      <c r="DT1" s="60"/>
      <c r="DU1" s="60"/>
      <c r="DV1" s="60"/>
      <c r="DW1" s="60"/>
      <c r="DX1" s="60"/>
      <c r="DY1" s="60"/>
      <c r="DZ1" s="60"/>
      <c r="EA1" s="60"/>
      <c r="EB1" s="60"/>
      <c r="EC1" s="60"/>
      <c r="ED1" s="60"/>
      <c r="EE1" s="60"/>
      <c r="EF1" s="60"/>
      <c r="EG1" s="60"/>
      <c r="EH1" s="60"/>
      <c r="EI1" s="60"/>
      <c r="EJ1" s="60"/>
      <c r="EK1" s="60"/>
      <c r="EL1" s="60"/>
      <c r="EM1" s="60"/>
      <c r="EN1" s="60"/>
      <c r="EO1" s="60"/>
      <c r="EP1" s="60"/>
      <c r="EQ1" s="60"/>
      <c r="ER1" s="60"/>
      <c r="ES1" s="60"/>
      <c r="ET1" s="60"/>
      <c r="EU1" s="60"/>
      <c r="EV1" s="60"/>
      <c r="EW1" s="60"/>
      <c r="EX1" s="60"/>
      <c r="EY1" s="60"/>
      <c r="EZ1" s="60"/>
      <c r="FA1" s="60"/>
      <c r="FB1" s="60"/>
      <c r="FC1" s="60"/>
      <c r="FD1" s="60"/>
      <c r="FE1" s="60"/>
      <c r="FF1" s="60"/>
      <c r="FG1" s="60"/>
      <c r="FH1" s="60"/>
      <c r="FI1" s="60"/>
      <c r="FJ1" s="60"/>
      <c r="FK1" s="60"/>
      <c r="FL1" s="60"/>
      <c r="FM1" s="60"/>
      <c r="FN1" s="60"/>
      <c r="FO1" s="60"/>
      <c r="FP1" s="60"/>
      <c r="FQ1" s="60"/>
      <c r="FR1" s="60"/>
      <c r="FS1" s="60"/>
      <c r="FT1" s="60"/>
      <c r="FU1" s="60"/>
      <c r="FV1" s="60"/>
      <c r="FW1" s="60"/>
      <c r="FX1" s="60"/>
      <c r="FY1" s="60"/>
      <c r="FZ1" s="60"/>
      <c r="GA1" s="60"/>
      <c r="GB1" s="60"/>
      <c r="GC1" s="60"/>
      <c r="GD1" s="60"/>
      <c r="GE1" s="60"/>
      <c r="GF1" s="60"/>
      <c r="GG1" s="60"/>
      <c r="GH1" s="60"/>
      <c r="GI1" s="60"/>
      <c r="GJ1" s="60"/>
      <c r="GK1" s="60"/>
      <c r="GL1" s="60"/>
      <c r="GM1" s="60"/>
      <c r="GN1" s="60"/>
      <c r="GO1" s="60"/>
      <c r="GP1" s="60"/>
      <c r="GQ1" s="60"/>
      <c r="GR1" s="60"/>
      <c r="GS1" s="60"/>
      <c r="GT1" s="60"/>
      <c r="GU1" s="60"/>
      <c r="GV1" s="60"/>
      <c r="GW1" s="60"/>
      <c r="GX1" s="60"/>
      <c r="GY1" s="60"/>
      <c r="GZ1" s="60"/>
      <c r="HA1" s="60"/>
      <c r="HB1" s="60"/>
      <c r="HC1" s="60"/>
      <c r="HD1" s="60"/>
      <c r="HE1" s="60"/>
      <c r="HF1" s="60"/>
      <c r="HG1" s="60"/>
      <c r="HH1" s="60"/>
      <c r="HI1" s="60"/>
      <c r="HJ1" s="60"/>
      <c r="HK1" s="60"/>
      <c r="HL1" s="60"/>
      <c r="HM1" s="60"/>
      <c r="HN1" s="60"/>
      <c r="HO1" s="60"/>
      <c r="HP1" s="60"/>
      <c r="HQ1" s="60"/>
      <c r="HR1" s="60"/>
      <c r="HS1" s="60"/>
      <c r="HT1" s="60"/>
      <c r="HU1" s="60"/>
      <c r="HV1" s="60"/>
      <c r="HW1" s="60"/>
      <c r="HX1" s="60"/>
      <c r="HY1" s="60"/>
      <c r="HZ1" s="60"/>
      <c r="IA1" s="60"/>
      <c r="IB1" s="60"/>
      <c r="IC1" s="60"/>
      <c r="ID1" s="60"/>
      <c r="IE1" s="60"/>
      <c r="IF1" s="60"/>
      <c r="IG1" s="60"/>
      <c r="IH1" s="60"/>
      <c r="II1" s="60"/>
      <c r="IJ1" s="60"/>
      <c r="IK1" s="60"/>
      <c r="IL1" s="60"/>
      <c r="IM1" s="60"/>
      <c r="IN1" s="60"/>
      <c r="IO1" s="60"/>
      <c r="IP1" s="60"/>
      <c r="IQ1" s="60"/>
      <c r="IR1" s="60"/>
      <c r="IS1" s="60"/>
      <c r="IT1" s="60"/>
      <c r="IU1" s="60"/>
      <c r="IV1" s="60"/>
    </row>
    <row r="2" spans="1:256" s="120" customFormat="1" ht="22" customHeight="1" x14ac:dyDescent="0.15">
      <c r="A2" s="121"/>
      <c r="B2" s="189"/>
      <c r="C2" s="122" t="s">
        <v>4</v>
      </c>
      <c r="D2" s="122" t="s">
        <v>43</v>
      </c>
      <c r="E2" s="122" t="s">
        <v>42</v>
      </c>
      <c r="F2" s="122" t="s">
        <v>3</v>
      </c>
      <c r="G2" s="122" t="s">
        <v>5</v>
      </c>
      <c r="H2" s="122" t="s">
        <v>29</v>
      </c>
      <c r="I2" s="122" t="s">
        <v>37</v>
      </c>
      <c r="J2" s="122" t="s">
        <v>0</v>
      </c>
      <c r="K2" s="122" t="s">
        <v>1</v>
      </c>
      <c r="L2" s="122" t="s">
        <v>38</v>
      </c>
      <c r="M2" s="122" t="s">
        <v>39</v>
      </c>
      <c r="N2" s="122" t="s">
        <v>68</v>
      </c>
      <c r="O2" s="206" t="s">
        <v>69</v>
      </c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60"/>
      <c r="AN2" s="60"/>
      <c r="AO2" s="60"/>
      <c r="AP2" s="60"/>
      <c r="AQ2" s="60"/>
      <c r="AR2" s="60"/>
      <c r="AS2" s="60"/>
      <c r="AT2" s="60"/>
      <c r="AU2" s="60"/>
      <c r="AV2" s="60"/>
      <c r="AW2" s="60"/>
      <c r="AX2" s="60"/>
      <c r="AY2" s="60"/>
      <c r="AZ2" s="60"/>
      <c r="BA2" s="60"/>
      <c r="BB2" s="60"/>
      <c r="BC2" s="60"/>
      <c r="BD2" s="60"/>
      <c r="BE2" s="60"/>
      <c r="BF2" s="60"/>
      <c r="BG2" s="60"/>
      <c r="BH2" s="60"/>
      <c r="BI2" s="60"/>
      <c r="BJ2" s="119"/>
      <c r="BK2" s="119"/>
      <c r="BL2" s="119"/>
      <c r="BM2" s="119"/>
      <c r="BN2" s="119"/>
      <c r="BO2" s="119"/>
      <c r="BP2" s="119"/>
      <c r="BQ2" s="119"/>
      <c r="BR2" s="119"/>
      <c r="BS2" s="119"/>
      <c r="BT2" s="119"/>
      <c r="BU2" s="119"/>
      <c r="BV2" s="119"/>
      <c r="BW2" s="119"/>
      <c r="BX2" s="119"/>
      <c r="BY2" s="119"/>
      <c r="BZ2" s="119"/>
      <c r="CA2" s="119"/>
      <c r="CB2" s="119"/>
      <c r="CC2" s="119"/>
      <c r="CD2" s="119"/>
      <c r="CE2" s="119"/>
      <c r="CF2" s="119"/>
      <c r="CG2" s="119"/>
      <c r="CH2" s="119"/>
      <c r="CI2" s="119"/>
      <c r="CJ2" s="119"/>
      <c r="CK2" s="119"/>
      <c r="CL2" s="119"/>
      <c r="CM2" s="119"/>
      <c r="CN2" s="119"/>
      <c r="CO2" s="119"/>
      <c r="CP2" s="119"/>
      <c r="CQ2" s="119"/>
      <c r="CR2" s="119"/>
      <c r="CS2" s="119"/>
      <c r="CT2" s="119"/>
      <c r="CU2" s="119"/>
      <c r="CV2" s="119"/>
      <c r="CW2" s="119"/>
      <c r="CX2" s="119"/>
      <c r="CY2" s="119"/>
      <c r="CZ2" s="119"/>
      <c r="DA2" s="119"/>
      <c r="DB2" s="119"/>
      <c r="DC2" s="119"/>
      <c r="DD2" s="119"/>
      <c r="DE2" s="119"/>
      <c r="DF2" s="119"/>
      <c r="DG2" s="119"/>
      <c r="DH2" s="119"/>
      <c r="DI2" s="119"/>
      <c r="DJ2" s="119"/>
      <c r="DK2" s="119"/>
      <c r="DL2" s="119"/>
      <c r="DM2" s="119"/>
      <c r="DN2" s="119"/>
      <c r="DO2" s="119"/>
      <c r="DP2" s="119"/>
      <c r="DQ2" s="119"/>
      <c r="DR2" s="119"/>
      <c r="DS2" s="119"/>
      <c r="DT2" s="119"/>
      <c r="DU2" s="119"/>
      <c r="DV2" s="119"/>
      <c r="DW2" s="119"/>
      <c r="DX2" s="119"/>
      <c r="DY2" s="119"/>
      <c r="DZ2" s="119"/>
      <c r="EA2" s="119"/>
      <c r="EB2" s="119"/>
      <c r="EC2" s="119"/>
      <c r="ED2" s="119"/>
      <c r="EE2" s="119"/>
      <c r="EF2" s="119"/>
      <c r="EG2" s="119"/>
      <c r="EH2" s="119"/>
      <c r="EI2" s="119"/>
      <c r="EJ2" s="119"/>
      <c r="EK2" s="119"/>
      <c r="EL2" s="119"/>
      <c r="EM2" s="119"/>
      <c r="EN2" s="119"/>
      <c r="EO2" s="119"/>
      <c r="EP2" s="119"/>
      <c r="EQ2" s="119"/>
      <c r="ER2" s="119"/>
      <c r="ES2" s="119"/>
      <c r="ET2" s="119"/>
      <c r="EU2" s="119"/>
      <c r="EV2" s="119"/>
      <c r="EW2" s="119"/>
      <c r="EX2" s="119"/>
      <c r="EY2" s="119"/>
      <c r="EZ2" s="119"/>
      <c r="FA2" s="119"/>
      <c r="FB2" s="119"/>
      <c r="FC2" s="119"/>
      <c r="FD2" s="119"/>
      <c r="FE2" s="119"/>
      <c r="FF2" s="119"/>
      <c r="FG2" s="119"/>
      <c r="FH2" s="119"/>
      <c r="FI2" s="119"/>
      <c r="FJ2" s="119"/>
      <c r="FK2" s="119"/>
      <c r="FL2" s="119"/>
      <c r="FM2" s="119"/>
      <c r="FN2" s="119"/>
      <c r="FO2" s="119"/>
      <c r="FP2" s="119"/>
      <c r="FQ2" s="119"/>
      <c r="FR2" s="119"/>
      <c r="FS2" s="119"/>
      <c r="FT2" s="119"/>
      <c r="FU2" s="119"/>
      <c r="FV2" s="119"/>
      <c r="FW2" s="119"/>
      <c r="FX2" s="119"/>
      <c r="FY2" s="119"/>
      <c r="FZ2" s="119"/>
      <c r="GA2" s="119"/>
      <c r="GB2" s="119"/>
      <c r="GC2" s="119"/>
      <c r="GD2" s="119"/>
      <c r="GE2" s="119"/>
      <c r="GF2" s="119"/>
      <c r="GG2" s="119"/>
      <c r="GH2" s="119"/>
      <c r="GI2" s="119"/>
      <c r="GJ2" s="119"/>
      <c r="GK2" s="119"/>
      <c r="GL2" s="119"/>
      <c r="GM2" s="119"/>
      <c r="GN2" s="119"/>
      <c r="GO2" s="119"/>
      <c r="GP2" s="119"/>
      <c r="GQ2" s="119"/>
      <c r="GR2" s="119"/>
      <c r="GS2" s="119"/>
      <c r="GT2" s="119"/>
      <c r="GU2" s="119"/>
      <c r="GV2" s="119"/>
      <c r="GW2" s="119"/>
      <c r="GX2" s="119"/>
      <c r="GY2" s="119"/>
      <c r="GZ2" s="119"/>
      <c r="HA2" s="119"/>
      <c r="HB2" s="119"/>
      <c r="HC2" s="119"/>
      <c r="HD2" s="119"/>
      <c r="HE2" s="119"/>
      <c r="HF2" s="119"/>
      <c r="HG2" s="119"/>
      <c r="HH2" s="119"/>
      <c r="HI2" s="119"/>
      <c r="HJ2" s="119"/>
      <c r="HK2" s="119"/>
      <c r="HL2" s="119"/>
      <c r="HM2" s="119"/>
      <c r="HN2" s="119"/>
      <c r="HO2" s="119"/>
      <c r="HP2" s="119"/>
      <c r="HQ2" s="119"/>
      <c r="HR2" s="119"/>
      <c r="HS2" s="119"/>
      <c r="HT2" s="119"/>
      <c r="HU2" s="119"/>
      <c r="HV2" s="119"/>
      <c r="HW2" s="119"/>
      <c r="HX2" s="119"/>
      <c r="HY2" s="119"/>
      <c r="HZ2" s="119"/>
      <c r="IA2" s="119"/>
      <c r="IB2" s="119"/>
      <c r="IC2" s="119"/>
      <c r="ID2" s="119"/>
      <c r="IE2" s="119"/>
      <c r="IF2" s="119"/>
      <c r="IG2" s="119"/>
      <c r="IH2" s="119"/>
      <c r="II2" s="119"/>
      <c r="IJ2" s="119"/>
      <c r="IK2" s="119"/>
      <c r="IL2" s="119"/>
      <c r="IM2" s="119"/>
      <c r="IN2" s="119"/>
      <c r="IO2" s="119"/>
      <c r="IP2" s="119"/>
      <c r="IQ2" s="119"/>
      <c r="IR2" s="119"/>
      <c r="IS2" s="119"/>
      <c r="IT2" s="119"/>
      <c r="IU2" s="119"/>
      <c r="IV2" s="119"/>
    </row>
    <row r="3" spans="1:256" s="8" customFormat="1" ht="21" customHeight="1" x14ac:dyDescent="0.15">
      <c r="A3" s="89"/>
      <c r="B3" s="203" t="s">
        <v>79</v>
      </c>
      <c r="C3" s="77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9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  <c r="AH3" s="60"/>
      <c r="AI3" s="60"/>
      <c r="AJ3" s="60"/>
      <c r="AK3" s="60"/>
      <c r="AL3" s="60"/>
      <c r="AM3" s="60"/>
      <c r="AN3" s="60"/>
      <c r="AO3" s="60"/>
      <c r="AP3" s="60"/>
      <c r="AQ3" s="60"/>
      <c r="AR3" s="60"/>
      <c r="AS3" s="60"/>
      <c r="AT3" s="60"/>
      <c r="AU3" s="60"/>
      <c r="AV3" s="60"/>
      <c r="AW3" s="60"/>
      <c r="AX3" s="60"/>
      <c r="AY3" s="60"/>
      <c r="AZ3" s="60"/>
      <c r="BA3" s="60"/>
      <c r="BB3" s="60"/>
      <c r="BC3" s="60"/>
      <c r="BD3" s="60"/>
      <c r="BE3" s="60"/>
      <c r="BF3" s="60"/>
      <c r="BG3" s="60"/>
      <c r="BH3" s="60"/>
      <c r="BI3" s="60"/>
      <c r="BJ3" s="55"/>
      <c r="BK3" s="55"/>
      <c r="BL3" s="55"/>
      <c r="BM3" s="55"/>
      <c r="BN3" s="55"/>
      <c r="BO3" s="60"/>
      <c r="BP3" s="60"/>
      <c r="BQ3" s="60"/>
      <c r="BR3" s="60"/>
      <c r="BS3" s="60"/>
      <c r="BT3" s="60"/>
      <c r="BU3" s="60"/>
      <c r="BV3" s="60"/>
      <c r="BW3" s="60"/>
      <c r="BX3" s="60"/>
      <c r="BY3" s="60"/>
      <c r="BZ3" s="60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0"/>
      <c r="CZ3" s="60"/>
      <c r="DA3" s="60"/>
      <c r="DB3" s="60"/>
      <c r="DC3" s="60"/>
      <c r="DD3" s="60"/>
      <c r="DE3" s="60"/>
      <c r="DF3" s="60"/>
      <c r="DG3" s="60"/>
      <c r="DH3" s="60"/>
      <c r="DI3" s="60"/>
      <c r="DJ3" s="60"/>
      <c r="DK3" s="60"/>
      <c r="DL3" s="60"/>
      <c r="DM3" s="60"/>
      <c r="DN3" s="60"/>
      <c r="DO3" s="60"/>
      <c r="DP3" s="60"/>
      <c r="DQ3" s="60"/>
      <c r="DR3" s="60"/>
      <c r="DS3" s="60"/>
      <c r="DT3" s="60"/>
      <c r="DU3" s="60"/>
      <c r="DV3" s="60"/>
      <c r="DW3" s="60"/>
      <c r="DX3" s="60"/>
      <c r="DY3" s="60"/>
      <c r="DZ3" s="60"/>
      <c r="EA3" s="60"/>
      <c r="EB3" s="60"/>
      <c r="EC3" s="60"/>
      <c r="ED3" s="60"/>
      <c r="EE3" s="60"/>
      <c r="EF3" s="60"/>
      <c r="EG3" s="60"/>
      <c r="EH3" s="60"/>
      <c r="EI3" s="60"/>
      <c r="EJ3" s="60"/>
      <c r="EK3" s="60"/>
      <c r="EL3" s="60"/>
      <c r="EM3" s="60"/>
      <c r="EN3" s="60"/>
      <c r="EO3" s="60"/>
      <c r="EP3" s="60"/>
      <c r="EQ3" s="60"/>
      <c r="ER3" s="60"/>
      <c r="ES3" s="60"/>
      <c r="ET3" s="60"/>
      <c r="EU3" s="60"/>
      <c r="EV3" s="60"/>
      <c r="EW3" s="60"/>
      <c r="EX3" s="60"/>
      <c r="EY3" s="60"/>
      <c r="EZ3" s="60"/>
      <c r="FA3" s="60"/>
      <c r="FB3" s="60"/>
      <c r="FC3" s="60"/>
      <c r="FD3" s="60"/>
      <c r="FE3" s="60"/>
      <c r="FF3" s="60"/>
      <c r="FG3" s="60"/>
      <c r="FH3" s="60"/>
      <c r="FI3" s="60"/>
      <c r="FJ3" s="60"/>
      <c r="FK3" s="60"/>
      <c r="FL3" s="60"/>
      <c r="FM3" s="60"/>
      <c r="FN3" s="60"/>
      <c r="FO3" s="60"/>
      <c r="FP3" s="60"/>
      <c r="FQ3" s="60"/>
      <c r="FR3" s="60"/>
      <c r="FS3" s="60"/>
      <c r="FT3" s="60"/>
      <c r="FU3" s="60"/>
      <c r="FV3" s="60"/>
      <c r="FW3" s="60"/>
      <c r="FX3" s="60"/>
      <c r="FY3" s="60"/>
      <c r="FZ3" s="60"/>
      <c r="GA3" s="60"/>
      <c r="GB3" s="60"/>
      <c r="GC3" s="60"/>
      <c r="GD3" s="60"/>
      <c r="GE3" s="60"/>
      <c r="GF3" s="60"/>
      <c r="GG3" s="60"/>
      <c r="GH3" s="60"/>
      <c r="GI3" s="60"/>
      <c r="GJ3" s="60"/>
      <c r="GK3" s="60"/>
      <c r="GL3" s="60"/>
      <c r="GM3" s="60"/>
      <c r="GN3" s="60"/>
      <c r="GO3" s="60"/>
      <c r="GP3" s="60"/>
      <c r="GQ3" s="60"/>
      <c r="GR3" s="60"/>
      <c r="GS3" s="60"/>
      <c r="GT3" s="60"/>
      <c r="GU3" s="60"/>
      <c r="GV3" s="60"/>
      <c r="GW3" s="60"/>
      <c r="GX3" s="60"/>
      <c r="GY3" s="60"/>
      <c r="GZ3" s="60"/>
      <c r="HA3" s="60"/>
      <c r="HB3" s="60"/>
      <c r="HC3" s="60"/>
      <c r="HD3" s="60"/>
      <c r="HE3" s="60"/>
      <c r="HF3" s="60"/>
      <c r="HG3" s="60"/>
      <c r="HH3" s="60"/>
      <c r="HI3" s="60"/>
      <c r="HJ3" s="60"/>
      <c r="HK3" s="60"/>
      <c r="HL3" s="60"/>
      <c r="HM3" s="60"/>
      <c r="HN3" s="60"/>
      <c r="HO3" s="60"/>
      <c r="HP3" s="60"/>
      <c r="HQ3" s="60"/>
      <c r="HR3" s="60"/>
      <c r="HS3" s="60"/>
      <c r="HT3" s="60"/>
      <c r="HU3" s="60"/>
      <c r="HV3" s="60"/>
      <c r="HW3" s="60"/>
      <c r="HX3" s="60"/>
      <c r="HY3" s="60"/>
      <c r="HZ3" s="60"/>
      <c r="IA3" s="60"/>
      <c r="IB3" s="60"/>
      <c r="IC3" s="60"/>
      <c r="ID3" s="60"/>
      <c r="IE3" s="60"/>
      <c r="IF3" s="60"/>
      <c r="IG3" s="60"/>
      <c r="IH3" s="60"/>
      <c r="II3" s="60"/>
      <c r="IJ3" s="60"/>
      <c r="IK3" s="60"/>
      <c r="IL3" s="60"/>
      <c r="IM3" s="60"/>
      <c r="IN3" s="60"/>
      <c r="IO3" s="60"/>
      <c r="IP3" s="60"/>
      <c r="IQ3" s="60"/>
      <c r="IR3" s="60"/>
      <c r="IS3" s="60"/>
      <c r="IT3" s="60"/>
      <c r="IU3" s="60"/>
      <c r="IV3" s="60"/>
    </row>
    <row r="4" spans="1:256" s="8" customFormat="1" ht="21" customHeight="1" x14ac:dyDescent="0.15">
      <c r="A4" s="89"/>
      <c r="B4" s="203" t="s">
        <v>80</v>
      </c>
      <c r="C4" s="80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2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55"/>
      <c r="BK4" s="55"/>
      <c r="BL4" s="55"/>
      <c r="BM4" s="55"/>
      <c r="BN4" s="55"/>
      <c r="BO4" s="60"/>
      <c r="BP4" s="60"/>
      <c r="BQ4" s="60"/>
      <c r="BR4" s="60"/>
      <c r="BS4" s="60"/>
      <c r="BT4" s="60"/>
      <c r="BU4" s="60"/>
      <c r="BV4" s="60"/>
      <c r="BW4" s="60"/>
      <c r="BX4" s="60"/>
      <c r="BY4" s="60"/>
      <c r="BZ4" s="60"/>
      <c r="CA4" s="60"/>
      <c r="CB4" s="60"/>
      <c r="CC4" s="60"/>
      <c r="CD4" s="60"/>
      <c r="CE4" s="60"/>
      <c r="CF4" s="60"/>
      <c r="CG4" s="60"/>
      <c r="CH4" s="60"/>
      <c r="CI4" s="60"/>
      <c r="CJ4" s="60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0"/>
      <c r="CZ4" s="60"/>
      <c r="DA4" s="60"/>
      <c r="DB4" s="60"/>
      <c r="DC4" s="60"/>
      <c r="DD4" s="60"/>
      <c r="DE4" s="60"/>
      <c r="DF4" s="60"/>
      <c r="DG4" s="60"/>
      <c r="DH4" s="60"/>
      <c r="DI4" s="60"/>
      <c r="DJ4" s="60"/>
      <c r="DK4" s="60"/>
      <c r="DL4" s="60"/>
      <c r="DM4" s="60"/>
      <c r="DN4" s="60"/>
      <c r="DO4" s="60"/>
      <c r="DP4" s="60"/>
      <c r="DQ4" s="60"/>
      <c r="DR4" s="60"/>
      <c r="DS4" s="60"/>
      <c r="DT4" s="60"/>
      <c r="DU4" s="60"/>
      <c r="DV4" s="60"/>
      <c r="DW4" s="60"/>
      <c r="DX4" s="60"/>
      <c r="DY4" s="60"/>
      <c r="DZ4" s="60"/>
      <c r="EA4" s="60"/>
      <c r="EB4" s="60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  <c r="GI4" s="60"/>
      <c r="GJ4" s="60"/>
      <c r="GK4" s="60"/>
      <c r="GL4" s="60"/>
      <c r="GM4" s="60"/>
      <c r="GN4" s="60"/>
      <c r="GO4" s="60"/>
      <c r="GP4" s="60"/>
      <c r="GQ4" s="60"/>
      <c r="GR4" s="60"/>
      <c r="GS4" s="60"/>
      <c r="GT4" s="60"/>
      <c r="GU4" s="60"/>
      <c r="GV4" s="60"/>
      <c r="GW4" s="60"/>
      <c r="GX4" s="60"/>
      <c r="GY4" s="60"/>
      <c r="GZ4" s="60"/>
      <c r="HA4" s="60"/>
      <c r="HB4" s="60"/>
      <c r="HC4" s="60"/>
      <c r="HD4" s="60"/>
      <c r="HE4" s="60"/>
      <c r="HF4" s="60"/>
      <c r="HG4" s="60"/>
      <c r="HH4" s="60"/>
      <c r="HI4" s="60"/>
      <c r="HJ4" s="60"/>
      <c r="HK4" s="60"/>
      <c r="HL4" s="60"/>
      <c r="HM4" s="60"/>
      <c r="HN4" s="60"/>
      <c r="HO4" s="60"/>
      <c r="HP4" s="60"/>
      <c r="HQ4" s="60"/>
      <c r="HR4" s="60"/>
      <c r="HS4" s="60"/>
      <c r="HT4" s="60"/>
      <c r="HU4" s="60"/>
      <c r="HV4" s="60"/>
      <c r="HW4" s="60"/>
      <c r="HX4" s="60"/>
      <c r="HY4" s="60"/>
      <c r="HZ4" s="60"/>
      <c r="IA4" s="60"/>
      <c r="IB4" s="60"/>
      <c r="IC4" s="60"/>
      <c r="ID4" s="60"/>
      <c r="IE4" s="60"/>
      <c r="IF4" s="60"/>
      <c r="IG4" s="60"/>
      <c r="IH4" s="60"/>
      <c r="II4" s="60"/>
      <c r="IJ4" s="60"/>
      <c r="IK4" s="60"/>
      <c r="IL4" s="60"/>
      <c r="IM4" s="60"/>
      <c r="IN4" s="60"/>
      <c r="IO4" s="60"/>
      <c r="IP4" s="60"/>
      <c r="IQ4" s="60"/>
      <c r="IR4" s="60"/>
      <c r="IS4" s="60"/>
      <c r="IT4" s="60"/>
      <c r="IU4" s="60"/>
      <c r="IV4" s="60"/>
    </row>
    <row r="5" spans="1:256" s="8" customFormat="1" ht="21" customHeight="1" x14ac:dyDescent="0.15">
      <c r="A5" s="90"/>
      <c r="B5" s="204" t="s">
        <v>81</v>
      </c>
      <c r="C5" s="83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5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55"/>
      <c r="BK5" s="55"/>
      <c r="BL5" s="55"/>
      <c r="BM5" s="55"/>
      <c r="BN5" s="55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0"/>
      <c r="CZ5" s="60"/>
      <c r="DA5" s="60"/>
      <c r="DB5" s="60"/>
      <c r="DC5" s="60"/>
      <c r="DD5" s="60"/>
      <c r="DE5" s="60"/>
      <c r="DF5" s="60"/>
      <c r="DG5" s="60"/>
      <c r="DH5" s="60"/>
      <c r="DI5" s="60"/>
      <c r="DJ5" s="60"/>
      <c r="DK5" s="60"/>
      <c r="DL5" s="60"/>
      <c r="DM5" s="60"/>
      <c r="DN5" s="60"/>
      <c r="DO5" s="60"/>
      <c r="DP5" s="60"/>
      <c r="DQ5" s="60"/>
      <c r="DR5" s="60"/>
      <c r="DS5" s="60"/>
      <c r="DT5" s="60"/>
      <c r="DU5" s="60"/>
      <c r="DV5" s="60"/>
      <c r="DW5" s="60"/>
      <c r="DX5" s="60"/>
      <c r="DY5" s="60"/>
      <c r="DZ5" s="60"/>
      <c r="EA5" s="60"/>
      <c r="EB5" s="60"/>
      <c r="EC5" s="60"/>
      <c r="ED5" s="60"/>
      <c r="EE5" s="60"/>
      <c r="EF5" s="60"/>
      <c r="EG5" s="60"/>
      <c r="EH5" s="60"/>
      <c r="EI5" s="60"/>
      <c r="EJ5" s="60"/>
      <c r="EK5" s="60"/>
      <c r="EL5" s="60"/>
      <c r="EM5" s="60"/>
      <c r="EN5" s="60"/>
      <c r="EO5" s="60"/>
      <c r="EP5" s="60"/>
      <c r="EQ5" s="60"/>
      <c r="ER5" s="60"/>
      <c r="ES5" s="60"/>
      <c r="ET5" s="60"/>
      <c r="EU5" s="60"/>
      <c r="EV5" s="60"/>
      <c r="EW5" s="60"/>
      <c r="EX5" s="60"/>
      <c r="EY5" s="60"/>
      <c r="EZ5" s="60"/>
      <c r="FA5" s="60"/>
      <c r="FB5" s="60"/>
      <c r="FC5" s="60"/>
      <c r="FD5" s="60"/>
      <c r="FE5" s="60"/>
      <c r="FF5" s="60"/>
      <c r="FG5" s="60"/>
      <c r="FH5" s="60"/>
      <c r="FI5" s="60"/>
      <c r="FJ5" s="60"/>
      <c r="FK5" s="60"/>
      <c r="FL5" s="60"/>
      <c r="FM5" s="60"/>
      <c r="FN5" s="60"/>
      <c r="FO5" s="60"/>
      <c r="FP5" s="60"/>
      <c r="FQ5" s="60"/>
      <c r="FR5" s="60"/>
      <c r="FS5" s="60"/>
      <c r="FT5" s="60"/>
      <c r="FU5" s="60"/>
      <c r="FV5" s="60"/>
      <c r="FW5" s="60"/>
      <c r="FX5" s="60"/>
      <c r="FY5" s="60"/>
      <c r="FZ5" s="60"/>
      <c r="GA5" s="60"/>
      <c r="GB5" s="60"/>
      <c r="GC5" s="60"/>
      <c r="GD5" s="60"/>
      <c r="GE5" s="60"/>
      <c r="GF5" s="60"/>
      <c r="GG5" s="60"/>
      <c r="GH5" s="60"/>
      <c r="GI5" s="60"/>
      <c r="GJ5" s="60"/>
      <c r="GK5" s="60"/>
      <c r="GL5" s="60"/>
      <c r="GM5" s="60"/>
      <c r="GN5" s="60"/>
      <c r="GO5" s="60"/>
      <c r="GP5" s="60"/>
      <c r="GQ5" s="60"/>
      <c r="GR5" s="60"/>
      <c r="GS5" s="60"/>
      <c r="GT5" s="60"/>
      <c r="GU5" s="60"/>
      <c r="GV5" s="60"/>
      <c r="GW5" s="60"/>
      <c r="GX5" s="60"/>
      <c r="GY5" s="60"/>
      <c r="GZ5" s="60"/>
      <c r="HA5" s="60"/>
      <c r="HB5" s="60"/>
      <c r="HC5" s="60"/>
      <c r="HD5" s="60"/>
      <c r="HE5" s="60"/>
      <c r="HF5" s="60"/>
      <c r="HG5" s="60"/>
      <c r="HH5" s="60"/>
      <c r="HI5" s="60"/>
      <c r="HJ5" s="60"/>
      <c r="HK5" s="60"/>
      <c r="HL5" s="60"/>
      <c r="HM5" s="60"/>
      <c r="HN5" s="60"/>
      <c r="HO5" s="60"/>
      <c r="HP5" s="60"/>
      <c r="HQ5" s="60"/>
      <c r="HR5" s="60"/>
      <c r="HS5" s="60"/>
      <c r="HT5" s="60"/>
      <c r="HU5" s="60"/>
      <c r="HV5" s="60"/>
      <c r="HW5" s="60"/>
      <c r="HX5" s="60"/>
      <c r="HY5" s="60"/>
      <c r="HZ5" s="60"/>
      <c r="IA5" s="60"/>
      <c r="IB5" s="60"/>
      <c r="IC5" s="60"/>
      <c r="ID5" s="60"/>
      <c r="IE5" s="60"/>
      <c r="IF5" s="60"/>
      <c r="IG5" s="60"/>
      <c r="IH5" s="60"/>
      <c r="II5" s="60"/>
      <c r="IJ5" s="60"/>
      <c r="IK5" s="60"/>
      <c r="IL5" s="60"/>
      <c r="IM5" s="60"/>
      <c r="IN5" s="60"/>
      <c r="IO5" s="60"/>
      <c r="IP5" s="60"/>
      <c r="IQ5" s="60"/>
      <c r="IR5" s="60"/>
      <c r="IS5" s="60"/>
      <c r="IT5" s="60"/>
      <c r="IU5" s="60"/>
      <c r="IV5" s="60"/>
    </row>
    <row r="6" spans="1:256" s="8" customFormat="1" ht="14" customHeight="1" x14ac:dyDescent="0.15">
      <c r="A6" s="190"/>
      <c r="B6" s="191"/>
      <c r="C6" s="9"/>
      <c r="D6" s="9"/>
      <c r="E6" s="9"/>
      <c r="F6" s="9"/>
      <c r="G6" s="9"/>
      <c r="H6" s="9"/>
      <c r="I6" s="10"/>
      <c r="J6" s="10"/>
      <c r="K6" s="10"/>
      <c r="L6" s="9"/>
      <c r="M6" s="10"/>
      <c r="N6" s="10" t="s">
        <v>107</v>
      </c>
      <c r="O6" s="46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55"/>
      <c r="BK6" s="55"/>
      <c r="BL6" s="55"/>
      <c r="BM6" s="55"/>
      <c r="BN6" s="55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0"/>
      <c r="CZ6" s="60"/>
      <c r="DA6" s="60"/>
      <c r="DB6" s="60"/>
      <c r="DC6" s="60"/>
      <c r="DD6" s="60"/>
      <c r="DE6" s="60"/>
      <c r="DF6" s="60"/>
      <c r="DG6" s="60"/>
      <c r="DH6" s="60"/>
      <c r="DI6" s="60"/>
      <c r="DJ6" s="60"/>
      <c r="DK6" s="60"/>
      <c r="DL6" s="60"/>
      <c r="DM6" s="60"/>
      <c r="DN6" s="60"/>
      <c r="DO6" s="60"/>
      <c r="DP6" s="60"/>
      <c r="DQ6" s="60"/>
      <c r="DR6" s="60"/>
      <c r="DS6" s="60"/>
      <c r="DT6" s="60"/>
      <c r="DU6" s="60"/>
      <c r="DV6" s="60"/>
      <c r="DW6" s="60"/>
      <c r="DX6" s="60"/>
      <c r="DY6" s="60"/>
      <c r="DZ6" s="60"/>
      <c r="EA6" s="60"/>
      <c r="EB6" s="60"/>
      <c r="EC6" s="60"/>
      <c r="ED6" s="60"/>
      <c r="EE6" s="60"/>
      <c r="EF6" s="60"/>
      <c r="EG6" s="60"/>
      <c r="EH6" s="60"/>
      <c r="EI6" s="60"/>
      <c r="EJ6" s="60"/>
      <c r="EK6" s="60"/>
      <c r="EL6" s="60"/>
      <c r="EM6" s="60"/>
      <c r="EN6" s="60"/>
      <c r="EO6" s="60"/>
      <c r="EP6" s="60"/>
      <c r="EQ6" s="60"/>
      <c r="ER6" s="60"/>
      <c r="ES6" s="60"/>
      <c r="ET6" s="60"/>
      <c r="EU6" s="60"/>
      <c r="EV6" s="60"/>
      <c r="EW6" s="60"/>
      <c r="EX6" s="60"/>
      <c r="EY6" s="60"/>
      <c r="EZ6" s="60"/>
      <c r="FA6" s="60"/>
      <c r="FB6" s="60"/>
      <c r="FC6" s="60"/>
      <c r="FD6" s="60"/>
      <c r="FE6" s="60"/>
      <c r="FF6" s="60"/>
      <c r="FG6" s="60"/>
      <c r="FH6" s="60"/>
      <c r="FI6" s="60"/>
      <c r="FJ6" s="60"/>
      <c r="FK6" s="60"/>
      <c r="FL6" s="60"/>
      <c r="FM6" s="60"/>
      <c r="FN6" s="60"/>
      <c r="FO6" s="60"/>
      <c r="FP6" s="60"/>
      <c r="FQ6" s="60"/>
      <c r="FR6" s="60"/>
      <c r="FS6" s="60"/>
      <c r="FT6" s="60"/>
      <c r="FU6" s="60"/>
      <c r="FV6" s="60"/>
      <c r="FW6" s="60"/>
      <c r="FX6" s="60"/>
      <c r="FY6" s="60"/>
      <c r="FZ6" s="60"/>
      <c r="GA6" s="60"/>
      <c r="GB6" s="60"/>
      <c r="GC6" s="60"/>
      <c r="GD6" s="60"/>
      <c r="GE6" s="60"/>
      <c r="GF6" s="60"/>
      <c r="GG6" s="60"/>
      <c r="GH6" s="60"/>
      <c r="GI6" s="60"/>
      <c r="GJ6" s="60"/>
      <c r="GK6" s="60"/>
      <c r="GL6" s="60"/>
      <c r="GM6" s="60"/>
      <c r="GN6" s="60"/>
      <c r="GO6" s="60"/>
      <c r="GP6" s="60"/>
      <c r="GQ6" s="60"/>
      <c r="GR6" s="60"/>
      <c r="GS6" s="60"/>
      <c r="GT6" s="60"/>
      <c r="GU6" s="60"/>
      <c r="GV6" s="60"/>
      <c r="GW6" s="60"/>
      <c r="GX6" s="60"/>
      <c r="GY6" s="60"/>
      <c r="GZ6" s="60"/>
      <c r="HA6" s="60"/>
      <c r="HB6" s="60"/>
      <c r="HC6" s="60"/>
      <c r="HD6" s="60"/>
      <c r="HE6" s="60"/>
      <c r="HF6" s="60"/>
      <c r="HG6" s="60"/>
      <c r="HH6" s="60"/>
      <c r="HI6" s="60"/>
      <c r="HJ6" s="60"/>
      <c r="HK6" s="60"/>
      <c r="HL6" s="60"/>
      <c r="HM6" s="60"/>
      <c r="HN6" s="60"/>
      <c r="HO6" s="60"/>
      <c r="HP6" s="60"/>
      <c r="HQ6" s="60"/>
      <c r="HR6" s="60"/>
      <c r="HS6" s="60"/>
      <c r="HT6" s="60"/>
      <c r="HU6" s="60"/>
      <c r="HV6" s="60"/>
      <c r="HW6" s="60"/>
      <c r="HX6" s="60"/>
      <c r="HY6" s="60"/>
      <c r="HZ6" s="60"/>
      <c r="IA6" s="60"/>
      <c r="IB6" s="60"/>
      <c r="IC6" s="60"/>
      <c r="ID6" s="60"/>
      <c r="IE6" s="60"/>
      <c r="IF6" s="60"/>
      <c r="IG6" s="60"/>
      <c r="IH6" s="60"/>
      <c r="II6" s="60"/>
      <c r="IJ6" s="60"/>
      <c r="IK6" s="60"/>
      <c r="IL6" s="60"/>
      <c r="IM6" s="60"/>
      <c r="IN6" s="60"/>
      <c r="IO6" s="60"/>
      <c r="IP6" s="60"/>
      <c r="IQ6" s="60"/>
      <c r="IR6" s="60"/>
      <c r="IS6" s="60"/>
      <c r="IT6" s="60"/>
      <c r="IU6" s="60"/>
      <c r="IV6" s="60"/>
    </row>
    <row r="7" spans="1:256" s="8" customFormat="1" ht="14" customHeight="1" x14ac:dyDescent="0.15">
      <c r="A7" s="192"/>
      <c r="B7" s="193"/>
      <c r="C7" s="11"/>
      <c r="D7" s="11"/>
      <c r="E7" s="11"/>
      <c r="F7" s="11"/>
      <c r="G7" s="11"/>
      <c r="H7" s="11"/>
      <c r="I7" s="11"/>
      <c r="J7" s="12"/>
      <c r="K7" s="13"/>
      <c r="L7" s="12"/>
      <c r="M7" s="13"/>
      <c r="N7" s="11"/>
      <c r="O7" s="47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55"/>
      <c r="BK7" s="55"/>
      <c r="BL7" s="55"/>
      <c r="BM7" s="55"/>
      <c r="BN7" s="55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0"/>
      <c r="CZ7" s="60"/>
      <c r="DA7" s="60"/>
      <c r="DB7" s="60"/>
      <c r="DC7" s="60"/>
      <c r="DD7" s="60"/>
      <c r="DE7" s="60"/>
      <c r="DF7" s="60"/>
      <c r="DG7" s="60"/>
      <c r="DH7" s="60"/>
      <c r="DI7" s="60"/>
      <c r="DJ7" s="60"/>
      <c r="DK7" s="60"/>
      <c r="DL7" s="60"/>
      <c r="DM7" s="60"/>
      <c r="DN7" s="60"/>
      <c r="DO7" s="60"/>
      <c r="DP7" s="60"/>
      <c r="DQ7" s="60"/>
      <c r="DR7" s="60"/>
      <c r="DS7" s="60"/>
      <c r="DT7" s="60"/>
      <c r="DU7" s="60"/>
      <c r="DV7" s="60"/>
      <c r="DW7" s="60"/>
      <c r="DX7" s="60"/>
      <c r="DY7" s="60"/>
      <c r="DZ7" s="60"/>
      <c r="EA7" s="60"/>
      <c r="EB7" s="60"/>
      <c r="EC7" s="60"/>
      <c r="ED7" s="60"/>
      <c r="EE7" s="60"/>
      <c r="EF7" s="60"/>
      <c r="EG7" s="60"/>
      <c r="EH7" s="60"/>
      <c r="EI7" s="60"/>
      <c r="EJ7" s="60"/>
      <c r="EK7" s="60"/>
      <c r="EL7" s="60"/>
      <c r="EM7" s="60"/>
      <c r="EN7" s="60"/>
      <c r="EO7" s="60"/>
      <c r="EP7" s="60"/>
      <c r="EQ7" s="60"/>
      <c r="ER7" s="60"/>
      <c r="ES7" s="60"/>
      <c r="ET7" s="60"/>
      <c r="EU7" s="60"/>
      <c r="EV7" s="60"/>
      <c r="EW7" s="60"/>
      <c r="EX7" s="60"/>
      <c r="EY7" s="60"/>
      <c r="EZ7" s="60"/>
      <c r="FA7" s="60"/>
      <c r="FB7" s="60"/>
      <c r="FC7" s="60"/>
      <c r="FD7" s="60"/>
      <c r="FE7" s="60"/>
      <c r="FF7" s="60"/>
      <c r="FG7" s="60"/>
      <c r="FH7" s="60"/>
      <c r="FI7" s="60"/>
      <c r="FJ7" s="60"/>
      <c r="FK7" s="60"/>
      <c r="FL7" s="60"/>
      <c r="FM7" s="60"/>
      <c r="FN7" s="60"/>
      <c r="FO7" s="60"/>
      <c r="FP7" s="60"/>
      <c r="FQ7" s="60"/>
      <c r="FR7" s="60"/>
      <c r="FS7" s="60"/>
      <c r="FT7" s="60"/>
      <c r="FU7" s="60"/>
      <c r="FV7" s="60"/>
      <c r="FW7" s="60"/>
      <c r="FX7" s="60"/>
      <c r="FY7" s="60"/>
      <c r="FZ7" s="60"/>
      <c r="GA7" s="60"/>
      <c r="GB7" s="60"/>
      <c r="GC7" s="60"/>
      <c r="GD7" s="60"/>
      <c r="GE7" s="60"/>
      <c r="GF7" s="60"/>
      <c r="GG7" s="60"/>
      <c r="GH7" s="60"/>
      <c r="GI7" s="60"/>
      <c r="GJ7" s="60"/>
      <c r="GK7" s="60"/>
      <c r="GL7" s="60"/>
      <c r="GM7" s="60"/>
      <c r="GN7" s="60"/>
      <c r="GO7" s="60"/>
      <c r="GP7" s="60"/>
      <c r="GQ7" s="60"/>
      <c r="GR7" s="60"/>
      <c r="GS7" s="60"/>
      <c r="GT7" s="60"/>
      <c r="GU7" s="60"/>
      <c r="GV7" s="60"/>
      <c r="GW7" s="60"/>
      <c r="GX7" s="60"/>
      <c r="GY7" s="60"/>
      <c r="GZ7" s="60"/>
      <c r="HA7" s="60"/>
      <c r="HB7" s="60"/>
      <c r="HC7" s="60"/>
      <c r="HD7" s="60"/>
      <c r="HE7" s="60"/>
      <c r="HF7" s="60"/>
      <c r="HG7" s="60"/>
      <c r="HH7" s="60"/>
      <c r="HI7" s="60"/>
      <c r="HJ7" s="60"/>
      <c r="HK7" s="60"/>
      <c r="HL7" s="60"/>
      <c r="HM7" s="60"/>
      <c r="HN7" s="60"/>
      <c r="HO7" s="60"/>
      <c r="HP7" s="60"/>
      <c r="HQ7" s="60"/>
      <c r="HR7" s="60"/>
      <c r="HS7" s="60"/>
      <c r="HT7" s="60"/>
      <c r="HU7" s="60"/>
      <c r="HV7" s="60"/>
      <c r="HW7" s="60"/>
      <c r="HX7" s="60"/>
      <c r="HY7" s="60"/>
      <c r="HZ7" s="60"/>
      <c r="IA7" s="60"/>
      <c r="IB7" s="60"/>
      <c r="IC7" s="60"/>
      <c r="ID7" s="60"/>
      <c r="IE7" s="60"/>
      <c r="IF7" s="60"/>
      <c r="IG7" s="60"/>
      <c r="IH7" s="60"/>
      <c r="II7" s="60"/>
      <c r="IJ7" s="60"/>
      <c r="IK7" s="60"/>
      <c r="IL7" s="60"/>
      <c r="IM7" s="60"/>
      <c r="IN7" s="60"/>
      <c r="IO7" s="60"/>
      <c r="IP7" s="60"/>
      <c r="IQ7" s="60"/>
      <c r="IR7" s="60"/>
      <c r="IS7" s="60"/>
      <c r="IT7" s="60"/>
      <c r="IU7" s="60"/>
      <c r="IV7" s="60"/>
    </row>
    <row r="8" spans="1:256" s="8" customFormat="1" ht="14" customHeight="1" x14ac:dyDescent="0.15">
      <c r="A8" s="192"/>
      <c r="B8" s="193"/>
      <c r="C8" s="14"/>
      <c r="D8" s="14"/>
      <c r="E8" s="11"/>
      <c r="F8" s="15"/>
      <c r="G8" s="11"/>
      <c r="H8" s="11"/>
      <c r="I8" s="11"/>
      <c r="J8" s="12"/>
      <c r="K8" s="13"/>
      <c r="L8" s="12"/>
      <c r="M8" s="13"/>
      <c r="N8" s="11"/>
      <c r="O8" s="47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  <c r="BJ8" s="55"/>
      <c r="BK8" s="55"/>
      <c r="BL8" s="55"/>
      <c r="BM8" s="55"/>
      <c r="BN8" s="55"/>
      <c r="BO8" s="60"/>
      <c r="BP8" s="60"/>
      <c r="BQ8" s="60"/>
      <c r="BR8" s="60"/>
      <c r="BS8" s="60"/>
      <c r="BT8" s="60"/>
      <c r="BU8" s="60"/>
      <c r="BV8" s="60"/>
      <c r="BW8" s="60"/>
      <c r="BX8" s="60"/>
      <c r="BY8" s="60"/>
      <c r="BZ8" s="60"/>
      <c r="CA8" s="60"/>
      <c r="CB8" s="60"/>
      <c r="CC8" s="60"/>
      <c r="CD8" s="60"/>
      <c r="CE8" s="60"/>
      <c r="CF8" s="60"/>
      <c r="CG8" s="60"/>
      <c r="CH8" s="60"/>
      <c r="CI8" s="60"/>
      <c r="CJ8" s="60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0"/>
      <c r="CZ8" s="60"/>
      <c r="DA8" s="60"/>
      <c r="DB8" s="60"/>
      <c r="DC8" s="60"/>
      <c r="DD8" s="60"/>
      <c r="DE8" s="60"/>
      <c r="DF8" s="60"/>
      <c r="DG8" s="60"/>
      <c r="DH8" s="60"/>
      <c r="DI8" s="60"/>
      <c r="DJ8" s="60"/>
      <c r="DK8" s="60"/>
      <c r="DL8" s="60"/>
      <c r="DM8" s="60"/>
      <c r="DN8" s="60"/>
      <c r="DO8" s="60"/>
      <c r="DP8" s="60"/>
      <c r="DQ8" s="60"/>
      <c r="DR8" s="60"/>
      <c r="DS8" s="60"/>
      <c r="DT8" s="60"/>
      <c r="DU8" s="60"/>
      <c r="DV8" s="60"/>
      <c r="DW8" s="60"/>
      <c r="DX8" s="60"/>
      <c r="DY8" s="60"/>
      <c r="DZ8" s="60"/>
      <c r="EA8" s="60"/>
      <c r="EB8" s="60"/>
      <c r="EC8" s="60"/>
      <c r="ED8" s="60"/>
      <c r="EE8" s="60"/>
      <c r="EF8" s="60"/>
      <c r="EG8" s="60"/>
      <c r="EH8" s="60"/>
      <c r="EI8" s="60"/>
      <c r="EJ8" s="60"/>
      <c r="EK8" s="60"/>
      <c r="EL8" s="60"/>
      <c r="EM8" s="60"/>
      <c r="EN8" s="60"/>
      <c r="EO8" s="60"/>
      <c r="EP8" s="60"/>
      <c r="EQ8" s="60"/>
      <c r="ER8" s="60"/>
      <c r="ES8" s="60"/>
      <c r="ET8" s="60"/>
      <c r="EU8" s="60"/>
      <c r="EV8" s="60"/>
      <c r="EW8" s="60"/>
      <c r="EX8" s="60"/>
      <c r="EY8" s="60"/>
      <c r="EZ8" s="60"/>
      <c r="FA8" s="60"/>
      <c r="FB8" s="60"/>
      <c r="FC8" s="60"/>
      <c r="FD8" s="60"/>
      <c r="FE8" s="60"/>
      <c r="FF8" s="60"/>
      <c r="FG8" s="60"/>
      <c r="FH8" s="60"/>
      <c r="FI8" s="60"/>
      <c r="FJ8" s="60"/>
      <c r="FK8" s="60"/>
      <c r="FL8" s="60"/>
      <c r="FM8" s="60"/>
      <c r="FN8" s="60"/>
      <c r="FO8" s="60"/>
      <c r="FP8" s="60"/>
      <c r="FQ8" s="60"/>
      <c r="FR8" s="60"/>
      <c r="FS8" s="60"/>
      <c r="FT8" s="60"/>
      <c r="FU8" s="60"/>
      <c r="FV8" s="60"/>
      <c r="FW8" s="60"/>
      <c r="FX8" s="60"/>
      <c r="FY8" s="60"/>
      <c r="FZ8" s="60"/>
      <c r="GA8" s="60"/>
      <c r="GB8" s="60"/>
      <c r="GC8" s="60"/>
      <c r="GD8" s="60"/>
      <c r="GE8" s="60"/>
      <c r="GF8" s="60"/>
      <c r="GG8" s="60"/>
      <c r="GH8" s="60"/>
      <c r="GI8" s="60"/>
      <c r="GJ8" s="60"/>
      <c r="GK8" s="60"/>
      <c r="GL8" s="60"/>
      <c r="GM8" s="60"/>
      <c r="GN8" s="60"/>
      <c r="GO8" s="60"/>
      <c r="GP8" s="60"/>
      <c r="GQ8" s="60"/>
      <c r="GR8" s="60"/>
      <c r="GS8" s="60"/>
      <c r="GT8" s="60"/>
      <c r="GU8" s="60"/>
      <c r="GV8" s="60"/>
      <c r="GW8" s="60"/>
      <c r="GX8" s="60"/>
      <c r="GY8" s="60"/>
      <c r="GZ8" s="60"/>
      <c r="HA8" s="60"/>
      <c r="HB8" s="60"/>
      <c r="HC8" s="60"/>
      <c r="HD8" s="60"/>
      <c r="HE8" s="60"/>
      <c r="HF8" s="60"/>
      <c r="HG8" s="60"/>
      <c r="HH8" s="60"/>
      <c r="HI8" s="60"/>
      <c r="HJ8" s="60"/>
      <c r="HK8" s="60"/>
      <c r="HL8" s="60"/>
      <c r="HM8" s="60"/>
      <c r="HN8" s="60"/>
      <c r="HO8" s="60"/>
      <c r="HP8" s="60"/>
      <c r="HQ8" s="60"/>
      <c r="HR8" s="60"/>
      <c r="HS8" s="60"/>
      <c r="HT8" s="60"/>
      <c r="HU8" s="60"/>
      <c r="HV8" s="60"/>
      <c r="HW8" s="60"/>
      <c r="HX8" s="60"/>
      <c r="HY8" s="60"/>
      <c r="HZ8" s="60"/>
      <c r="IA8" s="60"/>
      <c r="IB8" s="60"/>
      <c r="IC8" s="60"/>
      <c r="ID8" s="60"/>
      <c r="IE8" s="60"/>
      <c r="IF8" s="60"/>
      <c r="IG8" s="60"/>
      <c r="IH8" s="60"/>
      <c r="II8" s="60"/>
      <c r="IJ8" s="60"/>
      <c r="IK8" s="60"/>
      <c r="IL8" s="60"/>
      <c r="IM8" s="60"/>
      <c r="IN8" s="60"/>
      <c r="IO8" s="60"/>
      <c r="IP8" s="60"/>
      <c r="IQ8" s="60"/>
      <c r="IR8" s="60"/>
      <c r="IS8" s="60"/>
      <c r="IT8" s="60"/>
      <c r="IU8" s="60"/>
      <c r="IV8" s="60"/>
    </row>
    <row r="9" spans="1:256" s="8" customFormat="1" ht="15" customHeight="1" x14ac:dyDescent="0.15">
      <c r="A9" s="192"/>
      <c r="B9" s="193"/>
      <c r="C9" s="14"/>
      <c r="D9" s="14"/>
      <c r="E9" s="11"/>
      <c r="F9" s="14" t="s">
        <v>77</v>
      </c>
      <c r="G9" s="11"/>
      <c r="H9" s="14"/>
      <c r="I9" s="11"/>
      <c r="J9" s="12"/>
      <c r="K9" s="13"/>
      <c r="L9" s="12"/>
      <c r="M9" s="13"/>
      <c r="N9" s="11"/>
      <c r="O9" s="47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55"/>
      <c r="BK9" s="55"/>
      <c r="BL9" s="55"/>
      <c r="BM9" s="55"/>
      <c r="BN9" s="55"/>
      <c r="BO9" s="60"/>
      <c r="BP9" s="60"/>
      <c r="BQ9" s="60"/>
      <c r="BR9" s="60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0"/>
      <c r="CZ9" s="60"/>
      <c r="DA9" s="60"/>
      <c r="DB9" s="60"/>
      <c r="DC9" s="60"/>
      <c r="DD9" s="60"/>
      <c r="DE9" s="60"/>
      <c r="DF9" s="60"/>
      <c r="DG9" s="60"/>
      <c r="DH9" s="60"/>
      <c r="DI9" s="60"/>
      <c r="DJ9" s="60"/>
      <c r="DK9" s="60"/>
      <c r="DL9" s="60"/>
      <c r="DM9" s="60"/>
      <c r="DN9" s="60"/>
      <c r="DO9" s="60"/>
      <c r="DP9" s="60"/>
      <c r="DQ9" s="60"/>
      <c r="DR9" s="60"/>
      <c r="DS9" s="60"/>
      <c r="DT9" s="60"/>
      <c r="DU9" s="60"/>
      <c r="DV9" s="60"/>
      <c r="DW9" s="60"/>
      <c r="DX9" s="60"/>
      <c r="DY9" s="60"/>
      <c r="DZ9" s="60"/>
      <c r="EA9" s="60"/>
      <c r="EB9" s="60"/>
      <c r="EC9" s="60"/>
      <c r="ED9" s="60"/>
      <c r="EE9" s="60"/>
      <c r="EF9" s="60"/>
      <c r="EG9" s="60"/>
      <c r="EH9" s="60"/>
      <c r="EI9" s="60"/>
      <c r="EJ9" s="60"/>
      <c r="EK9" s="60"/>
      <c r="EL9" s="60"/>
      <c r="EM9" s="60"/>
      <c r="EN9" s="60"/>
      <c r="EO9" s="60"/>
      <c r="EP9" s="60"/>
      <c r="EQ9" s="60"/>
      <c r="ER9" s="60"/>
      <c r="ES9" s="60"/>
      <c r="ET9" s="60"/>
      <c r="EU9" s="60"/>
      <c r="EV9" s="60"/>
      <c r="EW9" s="60"/>
      <c r="EX9" s="60"/>
      <c r="EY9" s="60"/>
      <c r="EZ9" s="60"/>
      <c r="FA9" s="60"/>
      <c r="FB9" s="60"/>
      <c r="FC9" s="60"/>
      <c r="FD9" s="60"/>
      <c r="FE9" s="60"/>
      <c r="FF9" s="60"/>
      <c r="FG9" s="60"/>
      <c r="FH9" s="60"/>
      <c r="FI9" s="60"/>
      <c r="FJ9" s="60"/>
      <c r="FK9" s="60"/>
      <c r="FL9" s="60"/>
      <c r="FM9" s="60"/>
      <c r="FN9" s="60"/>
      <c r="FO9" s="60"/>
      <c r="FP9" s="60"/>
      <c r="FQ9" s="60"/>
      <c r="FR9" s="60"/>
      <c r="FS9" s="60"/>
      <c r="FT9" s="60"/>
      <c r="FU9" s="60"/>
      <c r="FV9" s="60"/>
      <c r="FW9" s="60"/>
      <c r="FX9" s="60"/>
      <c r="FY9" s="60"/>
      <c r="FZ9" s="60"/>
      <c r="GA9" s="60"/>
      <c r="GB9" s="60"/>
      <c r="GC9" s="60"/>
      <c r="GD9" s="60"/>
      <c r="GE9" s="60"/>
      <c r="GF9" s="60"/>
      <c r="GG9" s="60"/>
      <c r="GH9" s="60"/>
      <c r="GI9" s="60"/>
      <c r="GJ9" s="60"/>
      <c r="GK9" s="60"/>
      <c r="GL9" s="60"/>
      <c r="GM9" s="60"/>
      <c r="GN9" s="60"/>
      <c r="GO9" s="60"/>
      <c r="GP9" s="60"/>
      <c r="GQ9" s="60"/>
      <c r="GR9" s="60"/>
      <c r="GS9" s="60"/>
      <c r="GT9" s="60"/>
      <c r="GU9" s="60"/>
      <c r="GV9" s="60"/>
      <c r="GW9" s="60"/>
      <c r="GX9" s="60"/>
      <c r="GY9" s="60"/>
      <c r="GZ9" s="60"/>
      <c r="HA9" s="60"/>
      <c r="HB9" s="60"/>
      <c r="HC9" s="60"/>
      <c r="HD9" s="60"/>
      <c r="HE9" s="60"/>
      <c r="HF9" s="60"/>
      <c r="HG9" s="60"/>
      <c r="HH9" s="60"/>
      <c r="HI9" s="60"/>
      <c r="HJ9" s="60"/>
      <c r="HK9" s="60"/>
      <c r="HL9" s="60"/>
      <c r="HM9" s="60"/>
      <c r="HN9" s="60"/>
      <c r="HO9" s="60"/>
      <c r="HP9" s="60"/>
      <c r="HQ9" s="60"/>
      <c r="HR9" s="60"/>
      <c r="HS9" s="60"/>
      <c r="HT9" s="60"/>
      <c r="HU9" s="60"/>
      <c r="HV9" s="60"/>
      <c r="HW9" s="60"/>
      <c r="HX9" s="60"/>
      <c r="HY9" s="60"/>
      <c r="HZ9" s="60"/>
      <c r="IA9" s="60"/>
      <c r="IB9" s="60"/>
      <c r="IC9" s="60"/>
      <c r="ID9" s="60"/>
      <c r="IE9" s="60"/>
      <c r="IF9" s="60"/>
      <c r="IG9" s="60"/>
      <c r="IH9" s="60"/>
      <c r="II9" s="60"/>
      <c r="IJ9" s="60"/>
      <c r="IK9" s="60"/>
      <c r="IL9" s="60"/>
      <c r="IM9" s="60"/>
      <c r="IN9" s="60"/>
      <c r="IO9" s="60"/>
      <c r="IP9" s="60"/>
      <c r="IQ9" s="60"/>
      <c r="IR9" s="60"/>
      <c r="IS9" s="60"/>
      <c r="IT9" s="60"/>
      <c r="IU9" s="60"/>
      <c r="IV9" s="60"/>
    </row>
    <row r="10" spans="1:256" s="8" customFormat="1" ht="15" customHeight="1" x14ac:dyDescent="0.15">
      <c r="A10" s="192"/>
      <c r="B10" s="193"/>
      <c r="C10" s="14"/>
      <c r="D10" s="14"/>
      <c r="E10" s="11"/>
      <c r="F10" s="14" t="s">
        <v>78</v>
      </c>
      <c r="G10" s="11"/>
      <c r="H10" s="14"/>
      <c r="I10" s="11"/>
      <c r="J10" s="12"/>
      <c r="K10" s="13"/>
      <c r="L10" s="12"/>
      <c r="M10" s="13"/>
      <c r="N10" s="11"/>
      <c r="O10" s="47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55"/>
      <c r="BK10" s="55"/>
      <c r="BL10" s="55"/>
      <c r="BM10" s="55"/>
      <c r="BN10" s="55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  <c r="FF10" s="60"/>
      <c r="FG10" s="60"/>
      <c r="FH10" s="60"/>
      <c r="FI10" s="60"/>
      <c r="FJ10" s="60"/>
      <c r="FK10" s="60"/>
      <c r="FL10" s="60"/>
      <c r="FM10" s="60"/>
      <c r="FN10" s="60"/>
      <c r="FO10" s="60"/>
      <c r="FP10" s="60"/>
      <c r="FQ10" s="60"/>
      <c r="FR10" s="60"/>
      <c r="FS10" s="60"/>
      <c r="FT10" s="60"/>
      <c r="FU10" s="60"/>
      <c r="FV10" s="60"/>
      <c r="FW10" s="60"/>
      <c r="FX10" s="60"/>
      <c r="FY10" s="60"/>
      <c r="FZ10" s="60"/>
      <c r="GA10" s="60"/>
      <c r="GB10" s="60"/>
      <c r="GC10" s="60"/>
      <c r="GD10" s="60"/>
      <c r="GE10" s="60"/>
      <c r="GF10" s="60"/>
      <c r="GG10" s="60"/>
      <c r="GH10" s="60"/>
      <c r="GI10" s="60"/>
      <c r="GJ10" s="60"/>
      <c r="GK10" s="60"/>
      <c r="GL10" s="60"/>
      <c r="GM10" s="60"/>
      <c r="GN10" s="60"/>
      <c r="GO10" s="60"/>
      <c r="GP10" s="60"/>
      <c r="GQ10" s="60"/>
      <c r="GR10" s="60"/>
      <c r="GS10" s="60"/>
      <c r="GT10" s="60"/>
      <c r="GU10" s="60"/>
      <c r="GV10" s="60"/>
      <c r="GW10" s="60"/>
      <c r="GX10" s="60"/>
      <c r="GY10" s="60"/>
      <c r="GZ10" s="60"/>
      <c r="HA10" s="60"/>
      <c r="HB10" s="60"/>
      <c r="HC10" s="60"/>
      <c r="HD10" s="60"/>
      <c r="HE10" s="60"/>
      <c r="HF10" s="60"/>
      <c r="HG10" s="60"/>
      <c r="HH10" s="60"/>
      <c r="HI10" s="60"/>
      <c r="HJ10" s="60"/>
      <c r="HK10" s="60"/>
      <c r="HL10" s="60"/>
      <c r="HM10" s="60"/>
      <c r="HN10" s="60"/>
      <c r="HO10" s="60"/>
      <c r="HP10" s="60"/>
      <c r="HQ10" s="60"/>
      <c r="HR10" s="60"/>
      <c r="HS10" s="60"/>
      <c r="HT10" s="60"/>
      <c r="HU10" s="60"/>
      <c r="HV10" s="60"/>
      <c r="HW10" s="60"/>
      <c r="HX10" s="60"/>
      <c r="HY10" s="60"/>
      <c r="HZ10" s="60"/>
      <c r="IA10" s="60"/>
      <c r="IB10" s="60"/>
      <c r="IC10" s="60"/>
      <c r="ID10" s="60"/>
      <c r="IE10" s="60"/>
      <c r="IF10" s="60"/>
      <c r="IG10" s="60"/>
      <c r="IH10" s="60"/>
      <c r="II10" s="60"/>
      <c r="IJ10" s="60"/>
      <c r="IK10" s="60"/>
      <c r="IL10" s="60"/>
      <c r="IM10" s="60"/>
      <c r="IN10" s="60"/>
      <c r="IO10" s="60"/>
      <c r="IP10" s="60"/>
      <c r="IQ10" s="60"/>
      <c r="IR10" s="60"/>
      <c r="IS10" s="60"/>
      <c r="IT10" s="60"/>
      <c r="IU10" s="60"/>
      <c r="IV10" s="60"/>
    </row>
    <row r="11" spans="1:256" s="8" customFormat="1" ht="15" customHeight="1" x14ac:dyDescent="0.15">
      <c r="A11" s="194"/>
      <c r="B11" s="195"/>
      <c r="C11" s="14"/>
      <c r="D11" s="14"/>
      <c r="E11" s="11"/>
      <c r="F11" s="14" t="s">
        <v>113</v>
      </c>
      <c r="G11" s="11"/>
      <c r="H11" s="14"/>
      <c r="I11" s="12"/>
      <c r="J11" s="12"/>
      <c r="K11" s="13"/>
      <c r="L11" s="12"/>
      <c r="M11" s="13"/>
      <c r="N11" s="12"/>
      <c r="O11" s="48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55"/>
      <c r="BK11" s="55"/>
      <c r="BL11" s="55"/>
      <c r="BM11" s="55"/>
      <c r="BN11" s="55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  <c r="CX11" s="60"/>
      <c r="CY11" s="60"/>
      <c r="CZ11" s="60"/>
      <c r="DA11" s="60"/>
      <c r="DB11" s="60"/>
      <c r="DC11" s="60"/>
      <c r="DD11" s="60"/>
      <c r="DE11" s="60"/>
      <c r="DF11" s="60"/>
      <c r="DG11" s="60"/>
      <c r="DH11" s="60"/>
      <c r="DI11" s="60"/>
      <c r="DJ11" s="60"/>
      <c r="DK11" s="60"/>
      <c r="DL11" s="60"/>
      <c r="DM11" s="60"/>
      <c r="DN11" s="60"/>
      <c r="DO11" s="60"/>
      <c r="DP11" s="60"/>
      <c r="DQ11" s="60"/>
      <c r="DR11" s="60"/>
      <c r="DS11" s="60"/>
      <c r="DT11" s="60"/>
      <c r="DU11" s="60"/>
      <c r="DV11" s="60"/>
      <c r="DW11" s="60"/>
      <c r="DX11" s="60"/>
      <c r="DY11" s="60"/>
      <c r="DZ11" s="60"/>
      <c r="EA11" s="60"/>
      <c r="EB11" s="60"/>
      <c r="EC11" s="60"/>
      <c r="ED11" s="60"/>
      <c r="EE11" s="60"/>
      <c r="EF11" s="60"/>
      <c r="EG11" s="60"/>
      <c r="EH11" s="60"/>
      <c r="EI11" s="60"/>
      <c r="EJ11" s="60"/>
      <c r="EK11" s="60"/>
      <c r="EL11" s="60"/>
      <c r="EM11" s="60"/>
      <c r="EN11" s="60"/>
      <c r="EO11" s="60"/>
      <c r="EP11" s="60"/>
      <c r="EQ11" s="60"/>
      <c r="ER11" s="60"/>
      <c r="ES11" s="60"/>
      <c r="ET11" s="60"/>
      <c r="EU11" s="60"/>
      <c r="EV11" s="60"/>
      <c r="EW11" s="60"/>
      <c r="EX11" s="60"/>
      <c r="EY11" s="60"/>
      <c r="EZ11" s="60"/>
      <c r="FA11" s="60"/>
      <c r="FB11" s="60"/>
      <c r="FC11" s="60"/>
      <c r="FD11" s="60"/>
      <c r="FE11" s="60"/>
      <c r="FF11" s="60"/>
      <c r="FG11" s="60"/>
      <c r="FH11" s="60"/>
      <c r="FI11" s="60"/>
      <c r="FJ11" s="60"/>
      <c r="FK11" s="60"/>
      <c r="FL11" s="60"/>
      <c r="FM11" s="60"/>
      <c r="FN11" s="60"/>
      <c r="FO11" s="60"/>
      <c r="FP11" s="60"/>
      <c r="FQ11" s="60"/>
      <c r="FR11" s="60"/>
      <c r="FS11" s="60"/>
      <c r="FT11" s="60"/>
      <c r="FU11" s="60"/>
      <c r="FV11" s="60"/>
      <c r="FW11" s="60"/>
      <c r="FX11" s="60"/>
      <c r="FY11" s="60"/>
      <c r="FZ11" s="60"/>
      <c r="GA11" s="60"/>
      <c r="GB11" s="60"/>
      <c r="GC11" s="60"/>
      <c r="GD11" s="60"/>
      <c r="GE11" s="60"/>
      <c r="GF11" s="60"/>
      <c r="GG11" s="60"/>
      <c r="GH11" s="60"/>
      <c r="GI11" s="60"/>
      <c r="GJ11" s="60"/>
      <c r="GK11" s="60"/>
      <c r="GL11" s="60"/>
      <c r="GM11" s="60"/>
      <c r="GN11" s="60"/>
      <c r="GO11" s="60"/>
      <c r="GP11" s="60"/>
      <c r="GQ11" s="60"/>
      <c r="GR11" s="60"/>
      <c r="GS11" s="60"/>
      <c r="GT11" s="60"/>
      <c r="GU11" s="60"/>
      <c r="GV11" s="60"/>
      <c r="GW11" s="60"/>
      <c r="GX11" s="60"/>
      <c r="GY11" s="60"/>
      <c r="GZ11" s="60"/>
      <c r="HA11" s="60"/>
      <c r="HB11" s="60"/>
      <c r="HC11" s="60"/>
      <c r="HD11" s="60"/>
      <c r="HE11" s="60"/>
      <c r="HF11" s="60"/>
      <c r="HG11" s="60"/>
      <c r="HH11" s="60"/>
      <c r="HI11" s="60"/>
      <c r="HJ11" s="60"/>
      <c r="HK11" s="60"/>
      <c r="HL11" s="60"/>
      <c r="HM11" s="60"/>
      <c r="HN11" s="60"/>
      <c r="HO11" s="60"/>
      <c r="HP11" s="60"/>
      <c r="HQ11" s="60"/>
      <c r="HR11" s="60"/>
      <c r="HS11" s="60"/>
      <c r="HT11" s="60"/>
      <c r="HU11" s="60"/>
      <c r="HV11" s="60"/>
      <c r="HW11" s="60"/>
      <c r="HX11" s="60"/>
      <c r="HY11" s="60"/>
      <c r="HZ11" s="60"/>
      <c r="IA11" s="60"/>
      <c r="IB11" s="60"/>
      <c r="IC11" s="60"/>
      <c r="ID11" s="60"/>
      <c r="IE11" s="60"/>
      <c r="IF11" s="60"/>
      <c r="IG11" s="60"/>
      <c r="IH11" s="60"/>
      <c r="II11" s="60"/>
      <c r="IJ11" s="60"/>
      <c r="IK11" s="60"/>
      <c r="IL11" s="60"/>
      <c r="IM11" s="60"/>
      <c r="IN11" s="60"/>
      <c r="IO11" s="60"/>
      <c r="IP11" s="60"/>
      <c r="IQ11" s="60"/>
      <c r="IR11" s="60"/>
      <c r="IS11" s="60"/>
      <c r="IT11" s="60"/>
      <c r="IU11" s="60"/>
      <c r="IV11" s="60"/>
    </row>
    <row r="12" spans="1:256" s="8" customFormat="1" ht="15" customHeight="1" x14ac:dyDescent="0.15">
      <c r="A12" s="194"/>
      <c r="B12" s="195"/>
      <c r="C12" s="14"/>
      <c r="D12" s="14"/>
      <c r="E12" s="11"/>
      <c r="F12" s="14" t="s">
        <v>114</v>
      </c>
      <c r="G12" s="11"/>
      <c r="H12" s="14"/>
      <c r="I12" s="12"/>
      <c r="J12" s="12"/>
      <c r="K12" s="13"/>
      <c r="L12" s="12"/>
      <c r="M12" s="13"/>
      <c r="N12" s="12"/>
      <c r="O12" s="48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55"/>
      <c r="BK12" s="55"/>
      <c r="BL12" s="55"/>
      <c r="BM12" s="55"/>
      <c r="BN12" s="55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0"/>
      <c r="CB12" s="60"/>
      <c r="CC12" s="60"/>
      <c r="CD12" s="60"/>
      <c r="CE12" s="60"/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  <c r="CX12" s="60"/>
      <c r="CY12" s="60"/>
      <c r="CZ12" s="60"/>
      <c r="DA12" s="60"/>
      <c r="DB12" s="60"/>
      <c r="DC12" s="60"/>
      <c r="DD12" s="60"/>
      <c r="DE12" s="60"/>
      <c r="DF12" s="60"/>
      <c r="DG12" s="60"/>
      <c r="DH12" s="60"/>
      <c r="DI12" s="60"/>
      <c r="DJ12" s="60"/>
      <c r="DK12" s="60"/>
      <c r="DL12" s="60"/>
      <c r="DM12" s="60"/>
      <c r="DN12" s="60"/>
      <c r="DO12" s="60"/>
      <c r="DP12" s="60"/>
      <c r="DQ12" s="60"/>
      <c r="DR12" s="60"/>
      <c r="DS12" s="60"/>
      <c r="DT12" s="60"/>
      <c r="DU12" s="60"/>
      <c r="DV12" s="60"/>
      <c r="DW12" s="60"/>
      <c r="DX12" s="60"/>
      <c r="DY12" s="60"/>
      <c r="DZ12" s="60"/>
      <c r="EA12" s="60"/>
      <c r="EB12" s="60"/>
      <c r="EC12" s="60"/>
      <c r="ED12" s="60"/>
      <c r="EE12" s="60"/>
      <c r="EF12" s="60"/>
      <c r="EG12" s="60"/>
      <c r="EH12" s="60"/>
      <c r="EI12" s="60"/>
      <c r="EJ12" s="60"/>
      <c r="EK12" s="60"/>
      <c r="EL12" s="60"/>
      <c r="EM12" s="60"/>
      <c r="EN12" s="60"/>
      <c r="EO12" s="60"/>
      <c r="EP12" s="60"/>
      <c r="EQ12" s="60"/>
      <c r="ER12" s="60"/>
      <c r="ES12" s="60"/>
      <c r="ET12" s="60"/>
      <c r="EU12" s="60"/>
      <c r="EV12" s="60"/>
      <c r="EW12" s="60"/>
      <c r="EX12" s="60"/>
      <c r="EY12" s="60"/>
      <c r="EZ12" s="60"/>
      <c r="FA12" s="60"/>
      <c r="FB12" s="60"/>
      <c r="FC12" s="60"/>
      <c r="FD12" s="60"/>
      <c r="FE12" s="60"/>
      <c r="FF12" s="60"/>
      <c r="FG12" s="60"/>
      <c r="FH12" s="60"/>
      <c r="FI12" s="60"/>
      <c r="FJ12" s="60"/>
      <c r="FK12" s="60"/>
      <c r="FL12" s="60"/>
      <c r="FM12" s="60"/>
      <c r="FN12" s="60"/>
      <c r="FO12" s="60"/>
      <c r="FP12" s="60"/>
      <c r="FQ12" s="60"/>
      <c r="FR12" s="60"/>
      <c r="FS12" s="60"/>
      <c r="FT12" s="60"/>
      <c r="FU12" s="60"/>
      <c r="FV12" s="60"/>
      <c r="FW12" s="60"/>
      <c r="FX12" s="60"/>
      <c r="FY12" s="60"/>
      <c r="FZ12" s="60"/>
      <c r="GA12" s="60"/>
      <c r="GB12" s="60"/>
      <c r="GC12" s="60"/>
      <c r="GD12" s="60"/>
      <c r="GE12" s="60"/>
      <c r="GF12" s="60"/>
      <c r="GG12" s="60"/>
      <c r="GH12" s="60"/>
      <c r="GI12" s="60"/>
      <c r="GJ12" s="60"/>
      <c r="GK12" s="60"/>
      <c r="GL12" s="60"/>
      <c r="GM12" s="60"/>
      <c r="GN12" s="60"/>
      <c r="GO12" s="60"/>
      <c r="GP12" s="60"/>
      <c r="GQ12" s="60"/>
      <c r="GR12" s="60"/>
      <c r="GS12" s="60"/>
      <c r="GT12" s="60"/>
      <c r="GU12" s="60"/>
      <c r="GV12" s="60"/>
      <c r="GW12" s="60"/>
      <c r="GX12" s="60"/>
      <c r="GY12" s="60"/>
      <c r="GZ12" s="60"/>
      <c r="HA12" s="60"/>
      <c r="HB12" s="60"/>
      <c r="HC12" s="60"/>
      <c r="HD12" s="60"/>
      <c r="HE12" s="60"/>
      <c r="HF12" s="60"/>
      <c r="HG12" s="60"/>
      <c r="HH12" s="60"/>
      <c r="HI12" s="60"/>
      <c r="HJ12" s="60"/>
      <c r="HK12" s="60"/>
      <c r="HL12" s="60"/>
      <c r="HM12" s="60"/>
      <c r="HN12" s="60"/>
      <c r="HO12" s="60"/>
      <c r="HP12" s="60"/>
      <c r="HQ12" s="60"/>
      <c r="HR12" s="60"/>
      <c r="HS12" s="60"/>
      <c r="HT12" s="60"/>
      <c r="HU12" s="60"/>
      <c r="HV12" s="60"/>
      <c r="HW12" s="60"/>
      <c r="HX12" s="60"/>
      <c r="HY12" s="60"/>
      <c r="HZ12" s="60"/>
      <c r="IA12" s="60"/>
      <c r="IB12" s="60"/>
      <c r="IC12" s="60"/>
      <c r="ID12" s="60"/>
      <c r="IE12" s="60"/>
      <c r="IF12" s="60"/>
      <c r="IG12" s="60"/>
      <c r="IH12" s="60"/>
      <c r="II12" s="60"/>
      <c r="IJ12" s="60"/>
      <c r="IK12" s="60"/>
      <c r="IL12" s="60"/>
      <c r="IM12" s="60"/>
      <c r="IN12" s="60"/>
      <c r="IO12" s="60"/>
      <c r="IP12" s="60"/>
      <c r="IQ12" s="60"/>
      <c r="IR12" s="60"/>
      <c r="IS12" s="60"/>
      <c r="IT12" s="60"/>
      <c r="IU12" s="60"/>
      <c r="IV12" s="60"/>
    </row>
    <row r="13" spans="1:256" s="8" customFormat="1" ht="15" customHeight="1" x14ac:dyDescent="0.15">
      <c r="A13" s="194"/>
      <c r="B13" s="195"/>
      <c r="C13" s="11"/>
      <c r="D13" s="11"/>
      <c r="E13" s="11"/>
      <c r="F13" s="11"/>
      <c r="G13" s="11"/>
      <c r="H13" s="12"/>
      <c r="I13" s="12"/>
      <c r="J13" s="12"/>
      <c r="K13" s="13"/>
      <c r="L13" s="12"/>
      <c r="M13" s="13"/>
      <c r="N13" s="12"/>
      <c r="O13" s="48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  <c r="AS13" s="60"/>
      <c r="AT13" s="60"/>
      <c r="AU13" s="60"/>
      <c r="AV13" s="60"/>
      <c r="AW13" s="60"/>
      <c r="AX13" s="60"/>
      <c r="AY13" s="60"/>
      <c r="AZ13" s="60"/>
      <c r="BA13" s="60"/>
      <c r="BB13" s="60"/>
      <c r="BC13" s="60"/>
      <c r="BD13" s="60"/>
      <c r="BE13" s="60"/>
      <c r="BF13" s="60"/>
      <c r="BG13" s="60"/>
      <c r="BH13" s="60"/>
      <c r="BI13" s="60"/>
      <c r="BJ13" s="60"/>
      <c r="BK13" s="60"/>
      <c r="BL13" s="60"/>
      <c r="BM13" s="60"/>
      <c r="BN13" s="60"/>
      <c r="BO13" s="60"/>
      <c r="BP13" s="60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  <c r="CX13" s="60"/>
      <c r="CY13" s="60"/>
      <c r="CZ13" s="60"/>
      <c r="DA13" s="60"/>
      <c r="DB13" s="60"/>
      <c r="DC13" s="60"/>
      <c r="DD13" s="60"/>
      <c r="DE13" s="60"/>
      <c r="DF13" s="60"/>
      <c r="DG13" s="60"/>
      <c r="DH13" s="60"/>
      <c r="DI13" s="60"/>
      <c r="DJ13" s="60"/>
      <c r="DK13" s="60"/>
      <c r="DL13" s="60"/>
      <c r="DM13" s="60"/>
      <c r="DN13" s="60"/>
      <c r="DO13" s="60"/>
      <c r="DP13" s="60"/>
      <c r="DQ13" s="60"/>
      <c r="DR13" s="60"/>
      <c r="DS13" s="60"/>
      <c r="DT13" s="60"/>
      <c r="DU13" s="60"/>
      <c r="DV13" s="60"/>
      <c r="DW13" s="60"/>
      <c r="DX13" s="60"/>
      <c r="DY13" s="60"/>
      <c r="DZ13" s="60"/>
      <c r="EA13" s="60"/>
      <c r="EB13" s="60"/>
      <c r="EC13" s="60"/>
      <c r="ED13" s="60"/>
      <c r="EE13" s="60"/>
      <c r="EF13" s="60"/>
      <c r="EG13" s="60"/>
      <c r="EH13" s="60"/>
      <c r="EI13" s="60"/>
      <c r="EJ13" s="60"/>
      <c r="EK13" s="60"/>
      <c r="EL13" s="60"/>
      <c r="EM13" s="60"/>
      <c r="EN13" s="60"/>
      <c r="EO13" s="60"/>
      <c r="EP13" s="60"/>
      <c r="EQ13" s="60"/>
      <c r="ER13" s="60"/>
      <c r="ES13" s="60"/>
      <c r="ET13" s="60"/>
      <c r="EU13" s="60"/>
      <c r="EV13" s="60"/>
      <c r="EW13" s="60"/>
      <c r="EX13" s="60"/>
      <c r="EY13" s="60"/>
      <c r="EZ13" s="60"/>
      <c r="FA13" s="60"/>
      <c r="FB13" s="60"/>
      <c r="FC13" s="60"/>
      <c r="FD13" s="60"/>
      <c r="FE13" s="60"/>
      <c r="FF13" s="60"/>
      <c r="FG13" s="60"/>
      <c r="FH13" s="60"/>
      <c r="FI13" s="60"/>
      <c r="FJ13" s="60"/>
      <c r="FK13" s="60"/>
      <c r="FL13" s="60"/>
      <c r="FM13" s="60"/>
      <c r="FN13" s="60"/>
      <c r="FO13" s="60"/>
      <c r="FP13" s="60"/>
      <c r="FQ13" s="60"/>
      <c r="FR13" s="60"/>
      <c r="FS13" s="60"/>
      <c r="FT13" s="60"/>
      <c r="FU13" s="60"/>
      <c r="FV13" s="60"/>
      <c r="FW13" s="60"/>
      <c r="FX13" s="60"/>
      <c r="FY13" s="60"/>
      <c r="FZ13" s="60"/>
      <c r="GA13" s="60"/>
      <c r="GB13" s="60"/>
      <c r="GC13" s="60"/>
      <c r="GD13" s="60"/>
      <c r="GE13" s="60"/>
      <c r="GF13" s="60"/>
      <c r="GG13" s="60"/>
      <c r="GH13" s="60"/>
      <c r="GI13" s="60"/>
      <c r="GJ13" s="60"/>
      <c r="GK13" s="60"/>
      <c r="GL13" s="60"/>
      <c r="GM13" s="60"/>
      <c r="GN13" s="60"/>
      <c r="GO13" s="60"/>
      <c r="GP13" s="60"/>
      <c r="GQ13" s="60"/>
      <c r="GR13" s="60"/>
      <c r="GS13" s="60"/>
      <c r="GT13" s="60"/>
      <c r="GU13" s="60"/>
      <c r="GV13" s="60"/>
      <c r="GW13" s="60"/>
      <c r="GX13" s="60"/>
      <c r="GY13" s="60"/>
      <c r="GZ13" s="60"/>
      <c r="HA13" s="60"/>
      <c r="HB13" s="60"/>
      <c r="HC13" s="60"/>
      <c r="HD13" s="60"/>
      <c r="HE13" s="60"/>
      <c r="HF13" s="60"/>
      <c r="HG13" s="60"/>
      <c r="HH13" s="60"/>
      <c r="HI13" s="60"/>
      <c r="HJ13" s="60"/>
      <c r="HK13" s="60"/>
      <c r="HL13" s="60"/>
      <c r="HM13" s="60"/>
      <c r="HN13" s="60"/>
      <c r="HO13" s="60"/>
      <c r="HP13" s="60"/>
      <c r="HQ13" s="60"/>
      <c r="HR13" s="60"/>
      <c r="HS13" s="60"/>
      <c r="HT13" s="60"/>
      <c r="HU13" s="60"/>
      <c r="HV13" s="60"/>
      <c r="HW13" s="60"/>
      <c r="HX13" s="60"/>
      <c r="HY13" s="60"/>
      <c r="HZ13" s="60"/>
      <c r="IA13" s="60"/>
      <c r="IB13" s="60"/>
      <c r="IC13" s="60"/>
      <c r="ID13" s="60"/>
      <c r="IE13" s="60"/>
      <c r="IF13" s="60"/>
      <c r="IG13" s="60"/>
      <c r="IH13" s="60"/>
      <c r="II13" s="60"/>
      <c r="IJ13" s="60"/>
      <c r="IK13" s="60"/>
      <c r="IL13" s="60"/>
      <c r="IM13" s="60"/>
      <c r="IN13" s="60"/>
      <c r="IO13" s="60"/>
      <c r="IP13" s="60"/>
      <c r="IQ13" s="60"/>
      <c r="IR13" s="60"/>
      <c r="IS13" s="60"/>
      <c r="IT13" s="60"/>
      <c r="IU13" s="60"/>
      <c r="IV13" s="60"/>
    </row>
    <row r="14" spans="1:256" s="8" customFormat="1" ht="15" customHeight="1" x14ac:dyDescent="0.15">
      <c r="A14" s="194"/>
      <c r="B14" s="195"/>
      <c r="C14" s="11"/>
      <c r="D14" s="11"/>
      <c r="E14" s="93" t="s">
        <v>115</v>
      </c>
      <c r="F14" s="11"/>
      <c r="G14" s="11"/>
      <c r="H14" s="12"/>
      <c r="I14" s="12"/>
      <c r="J14" s="12"/>
      <c r="K14" s="13"/>
      <c r="L14" s="12"/>
      <c r="M14" s="94" t="s">
        <v>82</v>
      </c>
      <c r="N14" s="12"/>
      <c r="O14" s="48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55"/>
      <c r="BK14" s="55"/>
      <c r="BL14" s="55"/>
      <c r="BM14" s="55"/>
      <c r="BN14" s="55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0"/>
      <c r="CB14" s="60"/>
      <c r="CC14" s="60"/>
      <c r="CD14" s="60"/>
      <c r="CE14" s="60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  <c r="CX14" s="60"/>
      <c r="CY14" s="60"/>
      <c r="CZ14" s="60"/>
      <c r="DA14" s="60"/>
      <c r="DB14" s="60"/>
      <c r="DC14" s="60"/>
      <c r="DD14" s="60"/>
      <c r="DE14" s="60"/>
      <c r="DF14" s="60"/>
      <c r="DG14" s="60"/>
      <c r="DH14" s="60"/>
      <c r="DI14" s="60"/>
      <c r="DJ14" s="60"/>
      <c r="DK14" s="60"/>
      <c r="DL14" s="60"/>
      <c r="DM14" s="60"/>
      <c r="DN14" s="60"/>
      <c r="DO14" s="60"/>
      <c r="DP14" s="60"/>
      <c r="DQ14" s="60"/>
      <c r="DR14" s="60"/>
      <c r="DS14" s="60"/>
      <c r="DT14" s="60"/>
      <c r="DU14" s="60"/>
      <c r="DV14" s="60"/>
      <c r="DW14" s="60"/>
      <c r="DX14" s="60"/>
      <c r="DY14" s="60"/>
      <c r="DZ14" s="60"/>
      <c r="EA14" s="60"/>
      <c r="EB14" s="60"/>
      <c r="EC14" s="60"/>
      <c r="ED14" s="60"/>
      <c r="EE14" s="60"/>
      <c r="EF14" s="60"/>
      <c r="EG14" s="60"/>
      <c r="EH14" s="60"/>
      <c r="EI14" s="60"/>
      <c r="EJ14" s="60"/>
      <c r="EK14" s="60"/>
      <c r="EL14" s="60"/>
      <c r="EM14" s="60"/>
      <c r="EN14" s="60"/>
      <c r="EO14" s="60"/>
      <c r="EP14" s="60"/>
      <c r="EQ14" s="60"/>
      <c r="ER14" s="60"/>
      <c r="ES14" s="60"/>
      <c r="ET14" s="60"/>
      <c r="EU14" s="60"/>
      <c r="EV14" s="60"/>
      <c r="EW14" s="60"/>
      <c r="EX14" s="60"/>
      <c r="EY14" s="60"/>
      <c r="EZ14" s="60"/>
      <c r="FA14" s="60"/>
      <c r="FB14" s="60"/>
      <c r="FC14" s="60"/>
      <c r="FD14" s="60"/>
      <c r="FE14" s="60"/>
      <c r="FF14" s="60"/>
      <c r="FG14" s="60"/>
      <c r="FH14" s="60"/>
      <c r="FI14" s="60"/>
      <c r="FJ14" s="60"/>
      <c r="FK14" s="60"/>
      <c r="FL14" s="60"/>
      <c r="FM14" s="60"/>
      <c r="FN14" s="60"/>
      <c r="FO14" s="60"/>
      <c r="FP14" s="60"/>
      <c r="FQ14" s="60"/>
      <c r="FR14" s="60"/>
      <c r="FS14" s="60"/>
      <c r="FT14" s="60"/>
      <c r="FU14" s="60"/>
      <c r="FV14" s="60"/>
      <c r="FW14" s="60"/>
      <c r="FX14" s="60"/>
      <c r="FY14" s="60"/>
      <c r="FZ14" s="60"/>
      <c r="GA14" s="60"/>
      <c r="GB14" s="60"/>
      <c r="GC14" s="60"/>
      <c r="GD14" s="60"/>
      <c r="GE14" s="60"/>
      <c r="GF14" s="60"/>
      <c r="GG14" s="60"/>
      <c r="GH14" s="60"/>
      <c r="GI14" s="60"/>
      <c r="GJ14" s="60"/>
      <c r="GK14" s="60"/>
      <c r="GL14" s="60"/>
      <c r="GM14" s="60"/>
      <c r="GN14" s="60"/>
      <c r="GO14" s="60"/>
      <c r="GP14" s="60"/>
      <c r="GQ14" s="60"/>
      <c r="GR14" s="60"/>
      <c r="GS14" s="60"/>
      <c r="GT14" s="60"/>
      <c r="GU14" s="60"/>
      <c r="GV14" s="60"/>
      <c r="GW14" s="60"/>
      <c r="GX14" s="60"/>
      <c r="GY14" s="60"/>
      <c r="GZ14" s="60"/>
      <c r="HA14" s="60"/>
      <c r="HB14" s="60"/>
      <c r="HC14" s="60"/>
      <c r="HD14" s="60"/>
      <c r="HE14" s="60"/>
      <c r="HF14" s="60"/>
      <c r="HG14" s="60"/>
      <c r="HH14" s="60"/>
      <c r="HI14" s="60"/>
      <c r="HJ14" s="60"/>
      <c r="HK14" s="60"/>
      <c r="HL14" s="60"/>
      <c r="HM14" s="60"/>
      <c r="HN14" s="60"/>
      <c r="HO14" s="60"/>
      <c r="HP14" s="60"/>
      <c r="HQ14" s="60"/>
      <c r="HR14" s="60"/>
      <c r="HS14" s="60"/>
      <c r="HT14" s="60"/>
      <c r="HU14" s="60"/>
      <c r="HV14" s="60"/>
      <c r="HW14" s="60"/>
      <c r="HX14" s="60"/>
      <c r="HY14" s="60"/>
      <c r="HZ14" s="60"/>
      <c r="IA14" s="60"/>
      <c r="IB14" s="60"/>
      <c r="IC14" s="60"/>
      <c r="ID14" s="60"/>
      <c r="IE14" s="60"/>
      <c r="IF14" s="60"/>
      <c r="IG14" s="60"/>
      <c r="IH14" s="60"/>
      <c r="II14" s="60"/>
      <c r="IJ14" s="60"/>
      <c r="IK14" s="60"/>
      <c r="IL14" s="60"/>
      <c r="IM14" s="60"/>
      <c r="IN14" s="60"/>
      <c r="IO14" s="60"/>
      <c r="IP14" s="60"/>
      <c r="IQ14" s="60"/>
      <c r="IR14" s="60"/>
      <c r="IS14" s="60"/>
      <c r="IT14" s="60"/>
      <c r="IU14" s="60"/>
      <c r="IV14" s="60"/>
    </row>
    <row r="15" spans="1:256" s="8" customFormat="1" ht="8" customHeight="1" x14ac:dyDescent="0.15">
      <c r="A15" s="194"/>
      <c r="B15" s="195"/>
      <c r="C15" s="11"/>
      <c r="D15" s="11"/>
      <c r="E15" s="11"/>
      <c r="F15" s="11"/>
      <c r="G15" s="16"/>
      <c r="H15" s="11"/>
      <c r="I15" s="11"/>
      <c r="J15" s="11"/>
      <c r="K15" s="11"/>
      <c r="L15" s="11"/>
      <c r="M15" s="11"/>
      <c r="N15" s="11"/>
      <c r="O15" s="47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  <c r="AS15" s="60"/>
      <c r="AT15" s="60"/>
      <c r="AU15" s="60"/>
      <c r="AV15" s="60"/>
      <c r="AW15" s="60"/>
      <c r="AX15" s="60"/>
      <c r="AY15" s="60"/>
      <c r="AZ15" s="60"/>
      <c r="BA15" s="60"/>
      <c r="BB15" s="60"/>
      <c r="BC15" s="60"/>
      <c r="BD15" s="60"/>
      <c r="BE15" s="60"/>
      <c r="BF15" s="60"/>
      <c r="BG15" s="60"/>
      <c r="BH15" s="60"/>
      <c r="BI15" s="60"/>
      <c r="BJ15" s="55"/>
      <c r="BK15" s="55"/>
      <c r="BL15" s="55"/>
      <c r="BM15" s="55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0"/>
      <c r="CB15" s="60"/>
      <c r="CC15" s="60"/>
      <c r="CD15" s="60"/>
      <c r="CE15" s="60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  <c r="CX15" s="60"/>
      <c r="CY15" s="60"/>
      <c r="CZ15" s="60"/>
      <c r="DA15" s="60"/>
      <c r="DB15" s="60"/>
      <c r="DC15" s="60"/>
      <c r="DD15" s="60"/>
      <c r="DE15" s="60"/>
      <c r="DF15" s="60"/>
      <c r="DG15" s="60"/>
      <c r="DH15" s="60"/>
      <c r="DI15" s="60"/>
      <c r="DJ15" s="60"/>
      <c r="DK15" s="60"/>
      <c r="DL15" s="60"/>
      <c r="DM15" s="60"/>
      <c r="DN15" s="60"/>
      <c r="DO15" s="60"/>
      <c r="DP15" s="60"/>
      <c r="DQ15" s="60"/>
      <c r="DR15" s="60"/>
      <c r="DS15" s="60"/>
      <c r="DT15" s="60"/>
      <c r="DU15" s="60"/>
      <c r="DV15" s="60"/>
      <c r="DW15" s="60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  <c r="EK15" s="60"/>
      <c r="EL15" s="60"/>
      <c r="EM15" s="60"/>
      <c r="EN15" s="60"/>
      <c r="EO15" s="60"/>
      <c r="EP15" s="60"/>
      <c r="EQ15" s="60"/>
      <c r="ER15" s="60"/>
      <c r="ES15" s="60"/>
      <c r="ET15" s="60"/>
      <c r="EU15" s="60"/>
      <c r="EV15" s="60"/>
      <c r="EW15" s="60"/>
      <c r="EX15" s="60"/>
      <c r="EY15" s="60"/>
      <c r="EZ15" s="60"/>
      <c r="FA15" s="60"/>
      <c r="FB15" s="60"/>
      <c r="FC15" s="60"/>
      <c r="FD15" s="60"/>
      <c r="FE15" s="60"/>
      <c r="FF15" s="60"/>
      <c r="FG15" s="60"/>
      <c r="FH15" s="60"/>
      <c r="FI15" s="60"/>
      <c r="FJ15" s="60"/>
      <c r="FK15" s="60"/>
      <c r="FL15" s="60"/>
      <c r="FM15" s="60"/>
      <c r="FN15" s="60"/>
      <c r="FO15" s="60"/>
      <c r="FP15" s="60"/>
      <c r="FQ15" s="60"/>
      <c r="FR15" s="60"/>
      <c r="FS15" s="60"/>
      <c r="FT15" s="60"/>
      <c r="FU15" s="60"/>
      <c r="FV15" s="60"/>
      <c r="FW15" s="60"/>
      <c r="FX15" s="60"/>
      <c r="FY15" s="60"/>
      <c r="FZ15" s="60"/>
      <c r="GA15" s="60"/>
      <c r="GB15" s="60"/>
      <c r="GC15" s="60"/>
      <c r="GD15" s="60"/>
      <c r="GE15" s="60"/>
      <c r="GF15" s="60"/>
      <c r="GG15" s="60"/>
      <c r="GH15" s="60"/>
      <c r="GI15" s="60"/>
      <c r="GJ15" s="60"/>
      <c r="GK15" s="60"/>
      <c r="GL15" s="60"/>
      <c r="GM15" s="60"/>
      <c r="GN15" s="60"/>
      <c r="GO15" s="60"/>
      <c r="GP15" s="60"/>
      <c r="GQ15" s="60"/>
      <c r="GR15" s="60"/>
      <c r="GS15" s="60"/>
      <c r="GT15" s="60"/>
      <c r="GU15" s="60"/>
      <c r="GV15" s="60"/>
      <c r="GW15" s="60"/>
      <c r="GX15" s="60"/>
      <c r="GY15" s="60"/>
      <c r="GZ15" s="60"/>
      <c r="HA15" s="60"/>
      <c r="HB15" s="60"/>
      <c r="HC15" s="60"/>
      <c r="HD15" s="60"/>
      <c r="HE15" s="60"/>
      <c r="HF15" s="60"/>
      <c r="HG15" s="60"/>
      <c r="HH15" s="60"/>
      <c r="HI15" s="60"/>
      <c r="HJ15" s="60"/>
      <c r="HK15" s="60"/>
      <c r="HL15" s="60"/>
      <c r="HM15" s="60"/>
      <c r="HN15" s="60"/>
      <c r="HO15" s="60"/>
      <c r="HP15" s="60"/>
      <c r="HQ15" s="60"/>
      <c r="HR15" s="60"/>
      <c r="HS15" s="60"/>
      <c r="HT15" s="60"/>
      <c r="HU15" s="60"/>
      <c r="HV15" s="60"/>
      <c r="HW15" s="60"/>
      <c r="HX15" s="60"/>
      <c r="HY15" s="60"/>
      <c r="HZ15" s="60"/>
      <c r="IA15" s="60"/>
      <c r="IB15" s="60"/>
      <c r="IC15" s="60"/>
      <c r="ID15" s="60"/>
      <c r="IE15" s="60"/>
      <c r="IF15" s="60"/>
      <c r="IG15" s="60"/>
      <c r="IH15" s="60"/>
      <c r="II15" s="60"/>
      <c r="IJ15" s="60"/>
      <c r="IK15" s="60"/>
      <c r="IL15" s="60"/>
      <c r="IM15" s="60"/>
      <c r="IN15" s="60"/>
      <c r="IO15" s="60"/>
      <c r="IP15" s="60"/>
      <c r="IQ15" s="60"/>
      <c r="IR15" s="60"/>
      <c r="IS15" s="60"/>
      <c r="IT15" s="60"/>
      <c r="IU15" s="60"/>
      <c r="IV15" s="60"/>
    </row>
    <row r="16" spans="1:256" s="8" customFormat="1" ht="35" customHeight="1" x14ac:dyDescent="0.15">
      <c r="A16" s="196"/>
      <c r="B16" s="197"/>
      <c r="C16" s="173" t="s">
        <v>90</v>
      </c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207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55"/>
      <c r="BK16" s="55"/>
      <c r="BL16" s="55"/>
      <c r="BM16" s="55"/>
      <c r="BN16" s="60"/>
      <c r="BO16" s="60"/>
      <c r="BP16" s="60"/>
      <c r="BQ16" s="60"/>
      <c r="BR16" s="60"/>
      <c r="BS16" s="60"/>
      <c r="BT16" s="60"/>
      <c r="BU16" s="60"/>
      <c r="BV16" s="60"/>
      <c r="BW16" s="60"/>
      <c r="BX16" s="60"/>
      <c r="BY16" s="60"/>
      <c r="BZ16" s="60"/>
      <c r="CA16" s="60"/>
      <c r="CB16" s="60"/>
      <c r="CC16" s="60"/>
      <c r="CD16" s="60"/>
      <c r="CE16" s="60"/>
      <c r="CF16" s="60"/>
      <c r="CG16" s="60"/>
      <c r="CH16" s="60"/>
      <c r="CI16" s="60"/>
      <c r="CJ16" s="60"/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  <c r="CX16" s="60"/>
      <c r="CY16" s="60"/>
      <c r="CZ16" s="60"/>
      <c r="DA16" s="60"/>
      <c r="DB16" s="60"/>
      <c r="DC16" s="60"/>
      <c r="DD16" s="60"/>
      <c r="DE16" s="60"/>
      <c r="DF16" s="60"/>
      <c r="DG16" s="60"/>
      <c r="DH16" s="60"/>
      <c r="DI16" s="60"/>
      <c r="DJ16" s="60"/>
      <c r="DK16" s="60"/>
      <c r="DL16" s="60"/>
      <c r="DM16" s="60"/>
      <c r="DN16" s="60"/>
      <c r="DO16" s="60"/>
      <c r="DP16" s="60"/>
      <c r="DQ16" s="60"/>
      <c r="DR16" s="60"/>
      <c r="DS16" s="60"/>
      <c r="DT16" s="60"/>
      <c r="DU16" s="60"/>
      <c r="DV16" s="60"/>
      <c r="DW16" s="60"/>
      <c r="DX16" s="60"/>
      <c r="DY16" s="60"/>
      <c r="DZ16" s="60"/>
      <c r="EA16" s="60"/>
      <c r="EB16" s="60"/>
      <c r="EC16" s="60"/>
      <c r="ED16" s="60"/>
      <c r="EE16" s="60"/>
      <c r="EF16" s="60"/>
      <c r="EG16" s="60"/>
      <c r="EH16" s="60"/>
      <c r="EI16" s="60"/>
      <c r="EJ16" s="60"/>
      <c r="EK16" s="60"/>
      <c r="EL16" s="60"/>
      <c r="EM16" s="60"/>
      <c r="EN16" s="60"/>
      <c r="EO16" s="60"/>
      <c r="EP16" s="60"/>
      <c r="EQ16" s="60"/>
      <c r="ER16" s="60"/>
      <c r="ES16" s="60"/>
      <c r="ET16" s="60"/>
      <c r="EU16" s="60"/>
      <c r="EV16" s="60"/>
      <c r="EW16" s="60"/>
      <c r="EX16" s="60"/>
      <c r="EY16" s="60"/>
      <c r="EZ16" s="60"/>
      <c r="FA16" s="60"/>
      <c r="FB16" s="60"/>
      <c r="FC16" s="60"/>
      <c r="FD16" s="60"/>
      <c r="FE16" s="60"/>
      <c r="FF16" s="60"/>
      <c r="FG16" s="60"/>
      <c r="FH16" s="60"/>
      <c r="FI16" s="60"/>
      <c r="FJ16" s="60"/>
      <c r="FK16" s="60"/>
      <c r="FL16" s="60"/>
      <c r="FM16" s="60"/>
      <c r="FN16" s="60"/>
      <c r="FO16" s="60"/>
      <c r="FP16" s="60"/>
      <c r="FQ16" s="60"/>
      <c r="FR16" s="60"/>
      <c r="FS16" s="60"/>
      <c r="FT16" s="60"/>
      <c r="FU16" s="60"/>
      <c r="FV16" s="60"/>
      <c r="FW16" s="60"/>
      <c r="FX16" s="60"/>
      <c r="FY16" s="60"/>
      <c r="FZ16" s="60"/>
      <c r="GA16" s="60"/>
      <c r="GB16" s="60"/>
      <c r="GC16" s="60"/>
      <c r="GD16" s="60"/>
      <c r="GE16" s="60"/>
      <c r="GF16" s="60"/>
      <c r="GG16" s="60"/>
      <c r="GH16" s="60"/>
      <c r="GI16" s="60"/>
      <c r="GJ16" s="60"/>
      <c r="GK16" s="60"/>
      <c r="GL16" s="60"/>
      <c r="GM16" s="60"/>
      <c r="GN16" s="60"/>
      <c r="GO16" s="60"/>
      <c r="GP16" s="60"/>
      <c r="GQ16" s="60"/>
      <c r="GR16" s="60"/>
      <c r="GS16" s="60"/>
      <c r="GT16" s="60"/>
      <c r="GU16" s="60"/>
      <c r="GV16" s="60"/>
      <c r="GW16" s="60"/>
      <c r="GX16" s="60"/>
      <c r="GY16" s="60"/>
      <c r="GZ16" s="60"/>
      <c r="HA16" s="60"/>
      <c r="HB16" s="60"/>
      <c r="HC16" s="60"/>
      <c r="HD16" s="60"/>
      <c r="HE16" s="60"/>
      <c r="HF16" s="60"/>
      <c r="HG16" s="60"/>
      <c r="HH16" s="60"/>
      <c r="HI16" s="60"/>
      <c r="HJ16" s="60"/>
      <c r="HK16" s="60"/>
      <c r="HL16" s="60"/>
      <c r="HM16" s="60"/>
      <c r="HN16" s="60"/>
      <c r="HO16" s="60"/>
      <c r="HP16" s="60"/>
      <c r="HQ16" s="60"/>
      <c r="HR16" s="60"/>
      <c r="HS16" s="60"/>
      <c r="HT16" s="60"/>
      <c r="HU16" s="60"/>
      <c r="HV16" s="60"/>
      <c r="HW16" s="60"/>
      <c r="HX16" s="60"/>
      <c r="HY16" s="60"/>
      <c r="HZ16" s="60"/>
      <c r="IA16" s="60"/>
      <c r="IB16" s="60"/>
      <c r="IC16" s="60"/>
      <c r="ID16" s="60"/>
      <c r="IE16" s="60"/>
      <c r="IF16" s="60"/>
      <c r="IG16" s="60"/>
      <c r="IH16" s="60"/>
      <c r="II16" s="60"/>
      <c r="IJ16" s="60"/>
      <c r="IK16" s="60"/>
      <c r="IL16" s="60"/>
      <c r="IM16" s="60"/>
      <c r="IN16" s="60"/>
      <c r="IO16" s="60"/>
      <c r="IP16" s="60"/>
      <c r="IQ16" s="60"/>
      <c r="IR16" s="60"/>
      <c r="IS16" s="60"/>
      <c r="IT16" s="60"/>
      <c r="IU16" s="60"/>
      <c r="IV16" s="60"/>
    </row>
    <row r="17" spans="1:256" s="120" customFormat="1" ht="22" customHeight="1" thickBot="1" x14ac:dyDescent="0.2">
      <c r="A17" s="121"/>
      <c r="B17" s="189"/>
      <c r="C17" s="122" t="s">
        <v>4</v>
      </c>
      <c r="D17" s="122" t="s">
        <v>43</v>
      </c>
      <c r="E17" s="122" t="s">
        <v>42</v>
      </c>
      <c r="F17" s="122" t="s">
        <v>3</v>
      </c>
      <c r="G17" s="122" t="s">
        <v>5</v>
      </c>
      <c r="H17" s="122" t="s">
        <v>29</v>
      </c>
      <c r="I17" s="122" t="s">
        <v>37</v>
      </c>
      <c r="J17" s="122" t="s">
        <v>0</v>
      </c>
      <c r="K17" s="122" t="s">
        <v>1</v>
      </c>
      <c r="L17" s="122" t="s">
        <v>38</v>
      </c>
      <c r="M17" s="122" t="s">
        <v>39</v>
      </c>
      <c r="N17" s="122" t="s">
        <v>68</v>
      </c>
      <c r="O17" s="206" t="s">
        <v>69</v>
      </c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119"/>
      <c r="BK17" s="119"/>
      <c r="BL17" s="119"/>
      <c r="BM17" s="119"/>
      <c r="BN17" s="119"/>
      <c r="BO17" s="119"/>
      <c r="BP17" s="119"/>
      <c r="BQ17" s="119"/>
      <c r="BR17" s="119"/>
      <c r="BS17" s="119"/>
      <c r="BT17" s="119"/>
      <c r="BU17" s="119"/>
      <c r="BV17" s="119"/>
      <c r="BW17" s="119"/>
      <c r="BX17" s="119"/>
      <c r="BY17" s="119"/>
      <c r="BZ17" s="119"/>
      <c r="CA17" s="119"/>
      <c r="CB17" s="119"/>
      <c r="CC17" s="119"/>
      <c r="CD17" s="119"/>
      <c r="CE17" s="119"/>
      <c r="CF17" s="119"/>
      <c r="CG17" s="119"/>
      <c r="CH17" s="119"/>
      <c r="CI17" s="119"/>
      <c r="CJ17" s="119"/>
      <c r="CK17" s="119"/>
      <c r="CL17" s="119"/>
      <c r="CM17" s="119"/>
      <c r="CN17" s="119"/>
      <c r="CO17" s="119"/>
      <c r="CP17" s="119"/>
      <c r="CQ17" s="119"/>
      <c r="CR17" s="119"/>
      <c r="CS17" s="119"/>
      <c r="CT17" s="119"/>
      <c r="CU17" s="119"/>
      <c r="CV17" s="119"/>
      <c r="CW17" s="119"/>
      <c r="CX17" s="119"/>
      <c r="CY17" s="119"/>
      <c r="CZ17" s="119"/>
      <c r="DA17" s="119"/>
      <c r="DB17" s="119"/>
      <c r="DC17" s="119"/>
      <c r="DD17" s="119"/>
      <c r="DE17" s="119"/>
      <c r="DF17" s="119"/>
      <c r="DG17" s="119"/>
      <c r="DH17" s="119"/>
      <c r="DI17" s="119"/>
      <c r="DJ17" s="119"/>
      <c r="DK17" s="119"/>
      <c r="DL17" s="119"/>
      <c r="DM17" s="119"/>
      <c r="DN17" s="119"/>
      <c r="DO17" s="119"/>
      <c r="DP17" s="119"/>
      <c r="DQ17" s="119"/>
      <c r="DR17" s="119"/>
      <c r="DS17" s="119"/>
      <c r="DT17" s="119"/>
      <c r="DU17" s="119"/>
      <c r="DV17" s="119"/>
      <c r="DW17" s="119"/>
      <c r="DX17" s="119"/>
      <c r="DY17" s="119"/>
      <c r="DZ17" s="119"/>
      <c r="EA17" s="119"/>
      <c r="EB17" s="119"/>
      <c r="EC17" s="119"/>
      <c r="ED17" s="119"/>
      <c r="EE17" s="119"/>
      <c r="EF17" s="119"/>
      <c r="EG17" s="119"/>
      <c r="EH17" s="119"/>
      <c r="EI17" s="119"/>
      <c r="EJ17" s="119"/>
      <c r="EK17" s="119"/>
      <c r="EL17" s="119"/>
      <c r="EM17" s="119"/>
      <c r="EN17" s="119"/>
      <c r="EO17" s="119"/>
      <c r="EP17" s="119"/>
      <c r="EQ17" s="119"/>
      <c r="ER17" s="119"/>
      <c r="ES17" s="119"/>
      <c r="ET17" s="119"/>
      <c r="EU17" s="119"/>
      <c r="EV17" s="119"/>
      <c r="EW17" s="119"/>
      <c r="EX17" s="119"/>
      <c r="EY17" s="119"/>
      <c r="EZ17" s="119"/>
      <c r="FA17" s="119"/>
      <c r="FB17" s="119"/>
      <c r="FC17" s="119"/>
      <c r="FD17" s="119"/>
      <c r="FE17" s="119"/>
      <c r="FF17" s="119"/>
      <c r="FG17" s="119"/>
      <c r="FH17" s="119"/>
      <c r="FI17" s="119"/>
      <c r="FJ17" s="119"/>
      <c r="FK17" s="119"/>
      <c r="FL17" s="119"/>
      <c r="FM17" s="119"/>
      <c r="FN17" s="119"/>
      <c r="FO17" s="119"/>
      <c r="FP17" s="119"/>
      <c r="FQ17" s="119"/>
      <c r="FR17" s="119"/>
      <c r="FS17" s="119"/>
      <c r="FT17" s="119"/>
      <c r="FU17" s="119"/>
      <c r="FV17" s="119"/>
      <c r="FW17" s="119"/>
      <c r="FX17" s="119"/>
      <c r="FY17" s="119"/>
      <c r="FZ17" s="119"/>
      <c r="GA17" s="119"/>
      <c r="GB17" s="119"/>
      <c r="GC17" s="119"/>
      <c r="GD17" s="119"/>
      <c r="GE17" s="119"/>
      <c r="GF17" s="119"/>
      <c r="GG17" s="119"/>
      <c r="GH17" s="119"/>
      <c r="GI17" s="119"/>
      <c r="GJ17" s="119"/>
      <c r="GK17" s="119"/>
      <c r="GL17" s="119"/>
      <c r="GM17" s="119"/>
      <c r="GN17" s="119"/>
      <c r="GO17" s="119"/>
      <c r="GP17" s="119"/>
      <c r="GQ17" s="119"/>
      <c r="GR17" s="119"/>
      <c r="GS17" s="119"/>
      <c r="GT17" s="119"/>
      <c r="GU17" s="119"/>
      <c r="GV17" s="119"/>
      <c r="GW17" s="119"/>
      <c r="GX17" s="119"/>
      <c r="GY17" s="119"/>
      <c r="GZ17" s="119"/>
      <c r="HA17" s="119"/>
      <c r="HB17" s="119"/>
      <c r="HC17" s="119"/>
      <c r="HD17" s="119"/>
      <c r="HE17" s="119"/>
      <c r="HF17" s="119"/>
      <c r="HG17" s="119"/>
      <c r="HH17" s="119"/>
      <c r="HI17" s="119"/>
      <c r="HJ17" s="119"/>
      <c r="HK17" s="119"/>
      <c r="HL17" s="119"/>
      <c r="HM17" s="119"/>
      <c r="HN17" s="119"/>
      <c r="HO17" s="119"/>
      <c r="HP17" s="119"/>
      <c r="HQ17" s="119"/>
      <c r="HR17" s="119"/>
      <c r="HS17" s="119"/>
      <c r="HT17" s="119"/>
      <c r="HU17" s="119"/>
      <c r="HV17" s="119"/>
      <c r="HW17" s="119"/>
      <c r="HX17" s="119"/>
      <c r="HY17" s="119"/>
      <c r="HZ17" s="119"/>
      <c r="IA17" s="119"/>
      <c r="IB17" s="119"/>
      <c r="IC17" s="119"/>
      <c r="ID17" s="119"/>
      <c r="IE17" s="119"/>
      <c r="IF17" s="119"/>
      <c r="IG17" s="119"/>
      <c r="IH17" s="119"/>
      <c r="II17" s="119"/>
      <c r="IJ17" s="119"/>
      <c r="IK17" s="119"/>
      <c r="IL17" s="119"/>
      <c r="IM17" s="119"/>
      <c r="IN17" s="119"/>
      <c r="IO17" s="119"/>
      <c r="IP17" s="119"/>
      <c r="IQ17" s="119"/>
      <c r="IR17" s="119"/>
      <c r="IS17" s="119"/>
      <c r="IT17" s="119"/>
      <c r="IU17" s="119"/>
      <c r="IV17" s="119"/>
    </row>
    <row r="18" spans="1:256" s="8" customFormat="1" ht="20" customHeight="1" thickBot="1" x14ac:dyDescent="0.2">
      <c r="A18" s="186"/>
      <c r="B18" s="198" t="s">
        <v>6</v>
      </c>
      <c r="C18" s="20" t="str">
        <f>IF(AND(C3&gt;0,C4&gt;0),ROUNDUP(((C3-40)/'C'!D3),0)*ROUNDUP(((C4)/'C'!D4),0)+ROUNDUP(((C3-40)/'C'!D3),0)*ROUNDUP(((C5)/'C'!D5),0)-C19,"")</f>
        <v/>
      </c>
      <c r="D18" s="118" t="str">
        <f>IF(AND(D3&gt;0,D4&gt;0),ROUNDUP((D3/'[1]0'!D3),0)*ROUNDUP((D4/'[1]0'!D4),0)+ROUNDUP((D3/'[1]0'!D3),0)*ROUNDUP((D5/'[1]0'!D5),0)-D19,"")</f>
        <v/>
      </c>
      <c r="E18" s="20" t="str">
        <f>IF(AND(E3&gt;0,E4&gt;0),ROUNDUP(((E3-20)/'C'!G3),0)*ROUNDUP((E4/'C'!G4),0)+ROUNDUP(((E3-20)/'C'!G3),0)*ROUNDUP((E5/'C'!G5),0)-E19+'C'!G31,"")</f>
        <v/>
      </c>
      <c r="F18" s="20" t="str">
        <f>IF(AND(F3&gt;0,F4&gt;0),ROUNDUP((F3/'C'!H3),0)*ROUNDUP((F4/'C'!H4),0)+ROUNDUP((F3/'C'!H3),0)*ROUNDUP((F5/'C'!H5),0)-F19,"")</f>
        <v/>
      </c>
      <c r="G18" s="20" t="str">
        <f>IF(AND(G3&gt;0,G4&gt;0),ROUNDUP(((G3-40)/'C'!I3),0)*ROUNDUP((G4/'C'!I4),0)+ROUNDUP(((G3-40)/'C'!I3),0)*ROUNDUP((G5/'C'!I5),0)-G19,"")</f>
        <v/>
      </c>
      <c r="H18" s="20" t="str">
        <f>IF(AND(H3&gt;0,H4&gt;0),ROUNDUP((H3/'C'!J3),0)*ROUNDUP((H4/'C'!J4),0)+ROUNDUP((H3/'C'!J3),0)*ROUNDUP((H5/'C'!J5),0)-H19,"")</f>
        <v/>
      </c>
      <c r="I18" s="20" t="str">
        <f>IF(AND(I3&gt;0,I4&gt;0),ROUNDUP((I3/'C'!K3),0)*ROUNDUP((I4/'C'!K4),0)+ROUNDUP((I3/'C'!K3),0)*ROUNDUP((I5/'C'!K5),0)-I19,"")</f>
        <v/>
      </c>
      <c r="J18" s="20" t="str">
        <f>IF(AND(J3&gt;0,J4&gt;0),'C'!M15-J30*9,"")</f>
        <v/>
      </c>
      <c r="K18" s="21" t="str">
        <f>IF(AND(K3&gt;0,K4&gt;0),'C'!M14-K29*18-K30*9,"")</f>
        <v/>
      </c>
      <c r="L18" s="20" t="str">
        <f>IF(AND(L3&gt;0,L4&gt;0),'C'!P15-L32*9,"")</f>
        <v/>
      </c>
      <c r="M18" s="20" t="str">
        <f>IF(AND(M3&gt;0,M4&gt;0),'C'!P14-Calepinage!M31*18-M32*9,"")</f>
        <v/>
      </c>
      <c r="N18" s="20" t="str">
        <f>IF(AND(N4&gt;0,'C'!AA12&gt;0),'C'!AA12,"")</f>
        <v/>
      </c>
      <c r="O18" s="49" t="str">
        <f>IF(AND(O3&gt;0,'C'!AA13&gt;0),'C'!AA13,"")</f>
        <v/>
      </c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60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60"/>
      <c r="CF18" s="60"/>
      <c r="CG18" s="60"/>
      <c r="CH18" s="60"/>
      <c r="CI18" s="60"/>
      <c r="CJ18" s="60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  <c r="CX18" s="60"/>
      <c r="CY18" s="60"/>
      <c r="CZ18" s="60"/>
      <c r="DA18" s="60"/>
      <c r="DB18" s="60"/>
      <c r="DC18" s="60"/>
      <c r="DD18" s="60"/>
      <c r="DE18" s="60"/>
      <c r="DF18" s="60"/>
      <c r="DG18" s="60"/>
      <c r="DH18" s="60"/>
      <c r="DI18" s="60"/>
      <c r="DJ18" s="60"/>
      <c r="DK18" s="60"/>
      <c r="DL18" s="60"/>
      <c r="DM18" s="60"/>
      <c r="DN18" s="60"/>
      <c r="DO18" s="60"/>
      <c r="DP18" s="60"/>
      <c r="DQ18" s="60"/>
      <c r="DR18" s="60"/>
      <c r="DS18" s="60"/>
      <c r="DT18" s="60"/>
      <c r="DU18" s="60"/>
      <c r="DV18" s="60"/>
      <c r="DW18" s="60"/>
      <c r="DX18" s="60"/>
      <c r="DY18" s="60"/>
      <c r="DZ18" s="60"/>
      <c r="EA18" s="60"/>
      <c r="EB18" s="60"/>
      <c r="EC18" s="60"/>
      <c r="ED18" s="60"/>
      <c r="EE18" s="60"/>
      <c r="EF18" s="60"/>
      <c r="EG18" s="60"/>
      <c r="EH18" s="60"/>
      <c r="EI18" s="60"/>
      <c r="EJ18" s="60"/>
      <c r="EK18" s="60"/>
      <c r="EL18" s="60"/>
      <c r="EM18" s="60"/>
      <c r="EN18" s="60"/>
      <c r="EO18" s="60"/>
      <c r="EP18" s="60"/>
      <c r="EQ18" s="60"/>
      <c r="ER18" s="60"/>
      <c r="ES18" s="60"/>
      <c r="ET18" s="60"/>
      <c r="EU18" s="60"/>
      <c r="EV18" s="60"/>
      <c r="EW18" s="60"/>
      <c r="EX18" s="60"/>
      <c r="EY18" s="60"/>
      <c r="EZ18" s="60"/>
      <c r="FA18" s="60"/>
      <c r="FB18" s="60"/>
      <c r="FC18" s="60"/>
      <c r="FD18" s="60"/>
      <c r="FE18" s="60"/>
      <c r="FF18" s="60"/>
      <c r="FG18" s="60"/>
      <c r="FH18" s="60"/>
      <c r="FI18" s="60"/>
      <c r="FJ18" s="60"/>
      <c r="FK18" s="60"/>
      <c r="FL18" s="60"/>
      <c r="FM18" s="60"/>
      <c r="FN18" s="60"/>
      <c r="FO18" s="60"/>
      <c r="FP18" s="60"/>
      <c r="FQ18" s="60"/>
      <c r="FR18" s="60"/>
      <c r="FS18" s="60"/>
      <c r="FT18" s="60"/>
      <c r="FU18" s="60"/>
      <c r="FV18" s="60"/>
      <c r="FW18" s="60"/>
      <c r="FX18" s="60"/>
      <c r="FY18" s="60"/>
      <c r="FZ18" s="60"/>
      <c r="GA18" s="60"/>
      <c r="GB18" s="60"/>
      <c r="GC18" s="60"/>
      <c r="GD18" s="60"/>
      <c r="GE18" s="60"/>
      <c r="GF18" s="60"/>
      <c r="GG18" s="60"/>
      <c r="GH18" s="60"/>
      <c r="GI18" s="60"/>
      <c r="GJ18" s="60"/>
      <c r="GK18" s="60"/>
      <c r="GL18" s="60"/>
      <c r="GM18" s="60"/>
      <c r="GN18" s="60"/>
      <c r="GO18" s="60"/>
      <c r="GP18" s="60"/>
      <c r="GQ18" s="60"/>
      <c r="GR18" s="60"/>
      <c r="GS18" s="60"/>
      <c r="GT18" s="60"/>
      <c r="GU18" s="60"/>
      <c r="GV18" s="60"/>
      <c r="GW18" s="60"/>
      <c r="GX18" s="60"/>
      <c r="GY18" s="60"/>
      <c r="GZ18" s="60"/>
      <c r="HA18" s="60"/>
      <c r="HB18" s="60"/>
      <c r="HC18" s="60"/>
      <c r="HD18" s="60"/>
      <c r="HE18" s="60"/>
      <c r="HF18" s="60"/>
      <c r="HG18" s="60"/>
      <c r="HH18" s="60"/>
      <c r="HI18" s="60"/>
      <c r="HJ18" s="60"/>
      <c r="HK18" s="60"/>
      <c r="HL18" s="60"/>
      <c r="HM18" s="60"/>
      <c r="HN18" s="60"/>
      <c r="HO18" s="60"/>
      <c r="HP18" s="60"/>
      <c r="HQ18" s="60"/>
      <c r="HR18" s="60"/>
      <c r="HS18" s="60"/>
      <c r="HT18" s="60"/>
      <c r="HU18" s="60"/>
      <c r="HV18" s="60"/>
      <c r="HW18" s="60"/>
      <c r="HX18" s="60"/>
      <c r="HY18" s="60"/>
      <c r="HZ18" s="60"/>
      <c r="IA18" s="60"/>
      <c r="IB18" s="60"/>
      <c r="IC18" s="60"/>
      <c r="ID18" s="60"/>
      <c r="IE18" s="60"/>
      <c r="IF18" s="60"/>
      <c r="IG18" s="60"/>
      <c r="IH18" s="60"/>
      <c r="II18" s="60"/>
      <c r="IJ18" s="60"/>
      <c r="IK18" s="60"/>
      <c r="IL18" s="60"/>
      <c r="IM18" s="60"/>
      <c r="IN18" s="60"/>
      <c r="IO18" s="60"/>
      <c r="IP18" s="60"/>
      <c r="IQ18" s="60"/>
      <c r="IR18" s="60"/>
      <c r="IS18" s="60"/>
      <c r="IT18" s="60"/>
      <c r="IU18" s="60"/>
      <c r="IV18" s="60"/>
    </row>
    <row r="19" spans="1:256" s="8" customFormat="1" ht="20" customHeight="1" thickBot="1" x14ac:dyDescent="0.2">
      <c r="A19" s="208"/>
      <c r="B19" s="199" t="s">
        <v>96</v>
      </c>
      <c r="C19" s="20" t="str">
        <f>IF(AND(C3&gt;0,C4&gt;0),'C'!D31,"")</f>
        <v/>
      </c>
      <c r="D19" s="20" t="str">
        <f>IF(D4&gt;0,'C'!E31,"")</f>
        <v/>
      </c>
      <c r="E19" s="20"/>
      <c r="F19" s="20"/>
      <c r="G19" s="20"/>
      <c r="H19" s="20"/>
      <c r="I19" s="20"/>
      <c r="J19" s="20"/>
      <c r="K19" s="21"/>
      <c r="L19" s="20"/>
      <c r="M19" s="20"/>
      <c r="N19" s="20"/>
      <c r="O19" s="49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60"/>
      <c r="CF19" s="60"/>
      <c r="CG19" s="60"/>
      <c r="CH19" s="60"/>
      <c r="CI19" s="60"/>
      <c r="CJ19" s="60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  <c r="CX19" s="60"/>
      <c r="CY19" s="60"/>
      <c r="CZ19" s="60"/>
      <c r="DA19" s="60"/>
      <c r="DB19" s="60"/>
      <c r="DC19" s="60"/>
      <c r="DD19" s="60"/>
      <c r="DE19" s="60"/>
      <c r="DF19" s="60"/>
      <c r="DG19" s="60"/>
      <c r="DH19" s="60"/>
      <c r="DI19" s="60"/>
      <c r="DJ19" s="60"/>
      <c r="DK19" s="60"/>
      <c r="DL19" s="60"/>
      <c r="DM19" s="60"/>
      <c r="DN19" s="60"/>
      <c r="DO19" s="60"/>
      <c r="DP19" s="60"/>
      <c r="DQ19" s="60"/>
      <c r="DR19" s="60"/>
      <c r="DS19" s="60"/>
      <c r="DT19" s="60"/>
      <c r="DU19" s="60"/>
      <c r="DV19" s="60"/>
      <c r="DW19" s="60"/>
      <c r="DX19" s="60"/>
      <c r="DY19" s="60"/>
      <c r="DZ19" s="60"/>
      <c r="EA19" s="60"/>
      <c r="EB19" s="60"/>
      <c r="EC19" s="60"/>
      <c r="ED19" s="60"/>
      <c r="EE19" s="60"/>
      <c r="EF19" s="60"/>
      <c r="EG19" s="60"/>
      <c r="EH19" s="60"/>
      <c r="EI19" s="60"/>
      <c r="EJ19" s="60"/>
      <c r="EK19" s="60"/>
      <c r="EL19" s="60"/>
      <c r="EM19" s="60"/>
      <c r="EN19" s="60"/>
      <c r="EO19" s="60"/>
      <c r="EP19" s="60"/>
      <c r="EQ19" s="60"/>
      <c r="ER19" s="60"/>
      <c r="ES19" s="60"/>
      <c r="ET19" s="60"/>
      <c r="EU19" s="60"/>
      <c r="EV19" s="60"/>
      <c r="EW19" s="60"/>
      <c r="EX19" s="60"/>
      <c r="EY19" s="60"/>
      <c r="EZ19" s="60"/>
      <c r="FA19" s="60"/>
      <c r="FB19" s="60"/>
      <c r="FC19" s="60"/>
      <c r="FD19" s="60"/>
      <c r="FE19" s="60"/>
      <c r="FF19" s="60"/>
      <c r="FG19" s="60"/>
      <c r="FH19" s="60"/>
      <c r="FI19" s="60"/>
      <c r="FJ19" s="60"/>
      <c r="FK19" s="60"/>
      <c r="FL19" s="60"/>
      <c r="FM19" s="60"/>
      <c r="FN19" s="60"/>
      <c r="FO19" s="60"/>
      <c r="FP19" s="60"/>
      <c r="FQ19" s="60"/>
      <c r="FR19" s="60"/>
      <c r="FS19" s="60"/>
      <c r="FT19" s="60"/>
      <c r="FU19" s="60"/>
      <c r="FV19" s="60"/>
      <c r="FW19" s="60"/>
      <c r="FX19" s="60"/>
      <c r="FY19" s="60"/>
      <c r="FZ19" s="60"/>
      <c r="GA19" s="60"/>
      <c r="GB19" s="60"/>
      <c r="GC19" s="60"/>
      <c r="GD19" s="60"/>
      <c r="GE19" s="60"/>
      <c r="GF19" s="60"/>
      <c r="GG19" s="60"/>
      <c r="GH19" s="60"/>
      <c r="GI19" s="60"/>
      <c r="GJ19" s="60"/>
      <c r="GK19" s="60"/>
      <c r="GL19" s="60"/>
      <c r="GM19" s="60"/>
      <c r="GN19" s="60"/>
      <c r="GO19" s="60"/>
      <c r="GP19" s="60"/>
      <c r="GQ19" s="60"/>
      <c r="GR19" s="60"/>
      <c r="GS19" s="60"/>
      <c r="GT19" s="60"/>
      <c r="GU19" s="60"/>
      <c r="GV19" s="60"/>
      <c r="GW19" s="60"/>
      <c r="GX19" s="60"/>
      <c r="GY19" s="60"/>
      <c r="GZ19" s="60"/>
      <c r="HA19" s="60"/>
      <c r="HB19" s="60"/>
      <c r="HC19" s="60"/>
      <c r="HD19" s="60"/>
      <c r="HE19" s="60"/>
      <c r="HF19" s="60"/>
      <c r="HG19" s="60"/>
      <c r="HH19" s="60"/>
      <c r="HI19" s="60"/>
      <c r="HJ19" s="60"/>
      <c r="HK19" s="60"/>
      <c r="HL19" s="60"/>
      <c r="HM19" s="60"/>
      <c r="HN19" s="60"/>
      <c r="HO19" s="60"/>
      <c r="HP19" s="60"/>
      <c r="HQ19" s="60"/>
      <c r="HR19" s="60"/>
      <c r="HS19" s="60"/>
      <c r="HT19" s="60"/>
      <c r="HU19" s="60"/>
      <c r="HV19" s="60"/>
      <c r="HW19" s="60"/>
      <c r="HX19" s="60"/>
      <c r="HY19" s="60"/>
      <c r="HZ19" s="60"/>
      <c r="IA19" s="60"/>
      <c r="IB19" s="60"/>
      <c r="IC19" s="60"/>
      <c r="ID19" s="60"/>
      <c r="IE19" s="60"/>
      <c r="IF19" s="60"/>
      <c r="IG19" s="60"/>
      <c r="IH19" s="60"/>
      <c r="II19" s="60"/>
      <c r="IJ19" s="60"/>
      <c r="IK19" s="60"/>
      <c r="IL19" s="60"/>
      <c r="IM19" s="60"/>
      <c r="IN19" s="60"/>
      <c r="IO19" s="60"/>
      <c r="IP19" s="60"/>
      <c r="IQ19" s="60"/>
      <c r="IR19" s="60"/>
      <c r="IS19" s="60"/>
      <c r="IT19" s="60"/>
      <c r="IU19" s="60"/>
      <c r="IV19" s="60"/>
    </row>
    <row r="20" spans="1:256" s="8" customFormat="1" ht="20" customHeight="1" thickBot="1" x14ac:dyDescent="0.2">
      <c r="A20" s="187"/>
      <c r="B20" s="200" t="s">
        <v>91</v>
      </c>
      <c r="C20" s="20"/>
      <c r="D20" s="20"/>
      <c r="E20" s="20" t="str">
        <f>IF(AND(E3&gt;0,E4&gt;0),'C'!$G$31,"")</f>
        <v/>
      </c>
      <c r="F20" s="20"/>
      <c r="G20" s="20" t="str">
        <f>IF(AND(G3&gt;0,G4&gt;0),'C'!$I$31*2,"")</f>
        <v/>
      </c>
      <c r="H20" s="20"/>
      <c r="I20" s="20"/>
      <c r="J20" s="20" t="str">
        <f>IF(AND(J3&gt;0,J4&gt;0),'C'!$L$31*2,"")</f>
        <v/>
      </c>
      <c r="K20" s="20" t="str">
        <f>IF(AND(K3&gt;0,K4&gt;0),'C'!$M$31*2,"")</f>
        <v/>
      </c>
      <c r="L20" s="20"/>
      <c r="M20" s="20"/>
      <c r="N20" s="20"/>
      <c r="O20" s="49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  <c r="CX20" s="60"/>
      <c r="CY20" s="60"/>
      <c r="CZ20" s="60"/>
      <c r="DA20" s="60"/>
      <c r="DB20" s="60"/>
      <c r="DC20" s="60"/>
      <c r="DD20" s="60"/>
      <c r="DE20" s="60"/>
      <c r="DF20" s="60"/>
      <c r="DG20" s="60"/>
      <c r="DH20" s="60"/>
      <c r="DI20" s="60"/>
      <c r="DJ20" s="60"/>
      <c r="DK20" s="60"/>
      <c r="DL20" s="60"/>
      <c r="DM20" s="60"/>
      <c r="DN20" s="60"/>
      <c r="DO20" s="60"/>
      <c r="DP20" s="60"/>
      <c r="DQ20" s="60"/>
      <c r="DR20" s="60"/>
      <c r="DS20" s="60"/>
      <c r="DT20" s="60"/>
      <c r="DU20" s="60"/>
      <c r="DV20" s="60"/>
      <c r="DW20" s="60"/>
      <c r="DX20" s="60"/>
      <c r="DY20" s="60"/>
      <c r="DZ20" s="60"/>
      <c r="EA20" s="60"/>
      <c r="EB20" s="60"/>
      <c r="EC20" s="60"/>
      <c r="ED20" s="60"/>
      <c r="EE20" s="60"/>
      <c r="EF20" s="60"/>
      <c r="EG20" s="60"/>
      <c r="EH20" s="60"/>
      <c r="EI20" s="60"/>
      <c r="EJ20" s="60"/>
      <c r="EK20" s="60"/>
      <c r="EL20" s="60"/>
      <c r="EM20" s="60"/>
      <c r="EN20" s="60"/>
      <c r="EO20" s="60"/>
      <c r="EP20" s="60"/>
      <c r="EQ20" s="60"/>
      <c r="ER20" s="60"/>
      <c r="ES20" s="60"/>
      <c r="ET20" s="60"/>
      <c r="EU20" s="60"/>
      <c r="EV20" s="60"/>
      <c r="EW20" s="60"/>
      <c r="EX20" s="60"/>
      <c r="EY20" s="60"/>
      <c r="EZ20" s="60"/>
      <c r="FA20" s="60"/>
      <c r="FB20" s="60"/>
      <c r="FC20" s="60"/>
      <c r="FD20" s="60"/>
      <c r="FE20" s="60"/>
      <c r="FF20" s="60"/>
      <c r="FG20" s="60"/>
      <c r="FH20" s="60"/>
      <c r="FI20" s="60"/>
      <c r="FJ20" s="60"/>
      <c r="FK20" s="60"/>
      <c r="FL20" s="60"/>
      <c r="FM20" s="60"/>
      <c r="FN20" s="60"/>
      <c r="FO20" s="60"/>
      <c r="FP20" s="60"/>
      <c r="FQ20" s="60"/>
      <c r="FR20" s="60"/>
      <c r="FS20" s="60"/>
      <c r="FT20" s="60"/>
      <c r="FU20" s="60"/>
      <c r="FV20" s="60"/>
      <c r="FW20" s="60"/>
      <c r="FX20" s="60"/>
      <c r="FY20" s="60"/>
      <c r="FZ20" s="60"/>
      <c r="GA20" s="60"/>
      <c r="GB20" s="60"/>
      <c r="GC20" s="60"/>
      <c r="GD20" s="60"/>
      <c r="GE20" s="60"/>
      <c r="GF20" s="60"/>
      <c r="GG20" s="60"/>
      <c r="GH20" s="60"/>
      <c r="GI20" s="60"/>
      <c r="GJ20" s="60"/>
      <c r="GK20" s="60"/>
      <c r="GL20" s="60"/>
      <c r="GM20" s="60"/>
      <c r="GN20" s="60"/>
      <c r="GO20" s="60"/>
      <c r="GP20" s="60"/>
      <c r="GQ20" s="60"/>
      <c r="GR20" s="60"/>
      <c r="GS20" s="60"/>
      <c r="GT20" s="60"/>
      <c r="GU20" s="60"/>
      <c r="GV20" s="60"/>
      <c r="GW20" s="60"/>
      <c r="GX20" s="60"/>
      <c r="GY20" s="60"/>
      <c r="GZ20" s="60"/>
      <c r="HA20" s="60"/>
      <c r="HB20" s="60"/>
      <c r="HC20" s="60"/>
      <c r="HD20" s="60"/>
      <c r="HE20" s="60"/>
      <c r="HF20" s="60"/>
      <c r="HG20" s="60"/>
      <c r="HH20" s="60"/>
      <c r="HI20" s="60"/>
      <c r="HJ20" s="60"/>
      <c r="HK20" s="60"/>
      <c r="HL20" s="60"/>
      <c r="HM20" s="60"/>
      <c r="HN20" s="60"/>
      <c r="HO20" s="60"/>
      <c r="HP20" s="60"/>
      <c r="HQ20" s="60"/>
      <c r="HR20" s="60"/>
      <c r="HS20" s="60"/>
      <c r="HT20" s="60"/>
      <c r="HU20" s="60"/>
      <c r="HV20" s="60"/>
      <c r="HW20" s="60"/>
      <c r="HX20" s="60"/>
      <c r="HY20" s="60"/>
      <c r="HZ20" s="60"/>
      <c r="IA20" s="60"/>
      <c r="IB20" s="60"/>
      <c r="IC20" s="60"/>
      <c r="ID20" s="60"/>
      <c r="IE20" s="60"/>
      <c r="IF20" s="60"/>
      <c r="IG20" s="60"/>
      <c r="IH20" s="60"/>
      <c r="II20" s="60"/>
      <c r="IJ20" s="60"/>
      <c r="IK20" s="60"/>
      <c r="IL20" s="60"/>
      <c r="IM20" s="60"/>
      <c r="IN20" s="60"/>
      <c r="IO20" s="60"/>
      <c r="IP20" s="60"/>
      <c r="IQ20" s="60"/>
      <c r="IR20" s="60"/>
      <c r="IS20" s="60"/>
      <c r="IT20" s="60"/>
      <c r="IU20" s="60"/>
      <c r="IV20" s="60"/>
    </row>
    <row r="21" spans="1:256" s="8" customFormat="1" ht="20" customHeight="1" thickBot="1" x14ac:dyDescent="0.2">
      <c r="A21" s="187"/>
      <c r="B21" s="200" t="s">
        <v>35</v>
      </c>
      <c r="C21" s="20" t="str">
        <f>IF(AND(C3&gt;0,C4&gt;0),(ROUNDUP((C4/'C'!D4),0))*2+(ROUNDUP((C5/'C'!D5),0))*2,"")</f>
        <v/>
      </c>
      <c r="D21" s="20"/>
      <c r="E21" s="20" t="str">
        <f>IF(AND(E3&gt;0,E4&gt;0),(ROUNDUP((E4/'C'!G4),0))+(ROUNDUP((E5/'C'!G5),0)),"")</f>
        <v/>
      </c>
      <c r="F21" s="20"/>
      <c r="G21" s="20" t="str">
        <f>IF(AND(G3&gt;0,G4&gt;0),(ROUNDUP(((G4)/'C'!I4),0))*2+(ROUNDUP(((G5)/'C'!I5),0))*2,"")</f>
        <v/>
      </c>
      <c r="H21" s="20"/>
      <c r="I21" s="20"/>
      <c r="J21" s="20" t="str">
        <f>IF(AND(J3&gt;0,J4&gt;0),(ROUNDUP((J4/'C'!I4),0))*2+(ROUNDUP((J5/'C'!I5),0))*2,"")</f>
        <v/>
      </c>
      <c r="K21" s="22" t="str">
        <f>IF(AND(K3&gt;0,K4&gt;0),(ROUNDUP((K4/'C'!J4),0))*2+(ROUNDUP((K5/'C'!J5),0))*2,"")</f>
        <v/>
      </c>
      <c r="L21" s="20"/>
      <c r="M21" s="20"/>
      <c r="N21" s="20"/>
      <c r="O21" s="49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  <c r="AS21" s="60"/>
      <c r="AT21" s="60"/>
      <c r="AU21" s="60"/>
      <c r="AV21" s="60"/>
      <c r="AW21" s="60"/>
      <c r="AX21" s="60"/>
      <c r="AY21" s="60"/>
      <c r="AZ21" s="60"/>
      <c r="BA21" s="60"/>
      <c r="BB21" s="60"/>
      <c r="BC21" s="60"/>
      <c r="BD21" s="60"/>
      <c r="BE21" s="60"/>
      <c r="BF21" s="60"/>
      <c r="BG21" s="60"/>
      <c r="BH21" s="60"/>
      <c r="BI21" s="60"/>
      <c r="BJ21" s="60"/>
      <c r="BK21" s="60"/>
      <c r="BL21" s="60"/>
      <c r="BM21" s="60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60"/>
      <c r="CM21" s="60"/>
      <c r="CN21" s="60"/>
      <c r="CO21" s="60"/>
      <c r="CP21" s="60"/>
      <c r="CQ21" s="60"/>
      <c r="CR21" s="60"/>
      <c r="CS21" s="60"/>
      <c r="CT21" s="60"/>
      <c r="CU21" s="60"/>
      <c r="CV21" s="60"/>
      <c r="CW21" s="60"/>
      <c r="CX21" s="60"/>
      <c r="CY21" s="60"/>
      <c r="CZ21" s="60"/>
      <c r="DA21" s="60"/>
      <c r="DB21" s="60"/>
      <c r="DC21" s="60"/>
      <c r="DD21" s="60"/>
      <c r="DE21" s="60"/>
      <c r="DF21" s="60"/>
      <c r="DG21" s="60"/>
      <c r="DH21" s="60"/>
      <c r="DI21" s="60"/>
      <c r="DJ21" s="60"/>
      <c r="DK21" s="60"/>
      <c r="DL21" s="60"/>
      <c r="DM21" s="60"/>
      <c r="DN21" s="60"/>
      <c r="DO21" s="60"/>
      <c r="DP21" s="60"/>
      <c r="DQ21" s="60"/>
      <c r="DR21" s="60"/>
      <c r="DS21" s="60"/>
      <c r="DT21" s="60"/>
      <c r="DU21" s="60"/>
      <c r="DV21" s="60"/>
      <c r="DW21" s="60"/>
      <c r="DX21" s="60"/>
      <c r="DY21" s="60"/>
      <c r="DZ21" s="60"/>
      <c r="EA21" s="60"/>
      <c r="EB21" s="60"/>
      <c r="EC21" s="60"/>
      <c r="ED21" s="60"/>
      <c r="EE21" s="60"/>
      <c r="EF21" s="60"/>
      <c r="EG21" s="60"/>
      <c r="EH21" s="60"/>
      <c r="EI21" s="60"/>
      <c r="EJ21" s="60"/>
      <c r="EK21" s="60"/>
      <c r="EL21" s="60"/>
      <c r="EM21" s="60"/>
      <c r="EN21" s="60"/>
      <c r="EO21" s="60"/>
      <c r="EP21" s="60"/>
      <c r="EQ21" s="60"/>
      <c r="ER21" s="60"/>
      <c r="ES21" s="60"/>
      <c r="ET21" s="60"/>
      <c r="EU21" s="60"/>
      <c r="EV21" s="60"/>
      <c r="EW21" s="60"/>
      <c r="EX21" s="60"/>
      <c r="EY21" s="60"/>
      <c r="EZ21" s="60"/>
      <c r="FA21" s="60"/>
      <c r="FB21" s="60"/>
      <c r="FC21" s="60"/>
      <c r="FD21" s="60"/>
      <c r="FE21" s="60"/>
      <c r="FF21" s="60"/>
      <c r="FG21" s="60"/>
      <c r="FH21" s="60"/>
      <c r="FI21" s="60"/>
      <c r="FJ21" s="60"/>
      <c r="FK21" s="60"/>
      <c r="FL21" s="60"/>
      <c r="FM21" s="60"/>
      <c r="FN21" s="60"/>
      <c r="FO21" s="60"/>
      <c r="FP21" s="60"/>
      <c r="FQ21" s="60"/>
      <c r="FR21" s="60"/>
      <c r="FS21" s="60"/>
      <c r="FT21" s="60"/>
      <c r="FU21" s="60"/>
      <c r="FV21" s="60"/>
      <c r="FW21" s="60"/>
      <c r="FX21" s="60"/>
      <c r="FY21" s="60"/>
      <c r="FZ21" s="60"/>
      <c r="GA21" s="60"/>
      <c r="GB21" s="60"/>
      <c r="GC21" s="60"/>
      <c r="GD21" s="60"/>
      <c r="GE21" s="60"/>
      <c r="GF21" s="60"/>
      <c r="GG21" s="60"/>
      <c r="GH21" s="60"/>
      <c r="GI21" s="60"/>
      <c r="GJ21" s="60"/>
      <c r="GK21" s="60"/>
      <c r="GL21" s="60"/>
      <c r="GM21" s="60"/>
      <c r="GN21" s="60"/>
      <c r="GO21" s="60"/>
      <c r="GP21" s="60"/>
      <c r="GQ21" s="60"/>
      <c r="GR21" s="60"/>
      <c r="GS21" s="60"/>
      <c r="GT21" s="60"/>
      <c r="GU21" s="60"/>
      <c r="GV21" s="60"/>
      <c r="GW21" s="60"/>
      <c r="GX21" s="60"/>
      <c r="GY21" s="60"/>
      <c r="GZ21" s="60"/>
      <c r="HA21" s="60"/>
      <c r="HB21" s="60"/>
      <c r="HC21" s="60"/>
      <c r="HD21" s="60"/>
      <c r="HE21" s="60"/>
      <c r="HF21" s="60"/>
      <c r="HG21" s="60"/>
      <c r="HH21" s="60"/>
      <c r="HI21" s="60"/>
      <c r="HJ21" s="60"/>
      <c r="HK21" s="60"/>
      <c r="HL21" s="60"/>
      <c r="HM21" s="60"/>
      <c r="HN21" s="60"/>
      <c r="HO21" s="60"/>
      <c r="HP21" s="60"/>
      <c r="HQ21" s="60"/>
      <c r="HR21" s="60"/>
      <c r="HS21" s="60"/>
      <c r="HT21" s="60"/>
      <c r="HU21" s="60"/>
      <c r="HV21" s="60"/>
      <c r="HW21" s="60"/>
      <c r="HX21" s="60"/>
      <c r="HY21" s="60"/>
      <c r="HZ21" s="60"/>
      <c r="IA21" s="60"/>
      <c r="IB21" s="60"/>
      <c r="IC21" s="60"/>
      <c r="ID21" s="60"/>
      <c r="IE21" s="60"/>
      <c r="IF21" s="60"/>
      <c r="IG21" s="60"/>
      <c r="IH21" s="60"/>
      <c r="II21" s="60"/>
      <c r="IJ21" s="60"/>
      <c r="IK21" s="60"/>
      <c r="IL21" s="60"/>
      <c r="IM21" s="60"/>
      <c r="IN21" s="60"/>
      <c r="IO21" s="60"/>
      <c r="IP21" s="60"/>
      <c r="IQ21" s="60"/>
      <c r="IR21" s="60"/>
      <c r="IS21" s="60"/>
      <c r="IT21" s="60"/>
      <c r="IU21" s="60"/>
      <c r="IV21" s="60"/>
    </row>
    <row r="22" spans="1:256" s="8" customFormat="1" ht="20" customHeight="1" thickBot="1" x14ac:dyDescent="0.2">
      <c r="A22" s="187"/>
      <c r="B22" s="200" t="s">
        <v>71</v>
      </c>
      <c r="C22" s="20" t="str">
        <f>IF(AND(C3&gt;0,C4&gt;0,C5&gt;0),ROUNDUP(((C3+20)/'C'!$S$3),0),"")</f>
        <v/>
      </c>
      <c r="D22" s="20" t="str">
        <f>IF(AND(D3&gt;0,D4&gt;0,D5&gt;0),ROUNDUP(((D3+20)/'C'!$S$3),0),"")</f>
        <v/>
      </c>
      <c r="E22" s="20" t="str">
        <f>IF(AND(E3&gt;0,E4&gt;0,E5&gt;0),ROUNDUP(((E3+20)/'C'!$S$3),0),"")</f>
        <v/>
      </c>
      <c r="F22" s="20" t="str">
        <f>IF(AND(F3&gt;0,F4&gt;0,F5&gt;0),ROUNDUP(((F3+20)/'C'!$S$3),0),"")</f>
        <v/>
      </c>
      <c r="G22" s="20" t="str">
        <f>IF(AND(G3&gt;0,G4&gt;0,G5&gt;0),ROUNDUP(((G3+20)/'C'!$S$3),0),"")</f>
        <v/>
      </c>
      <c r="H22" s="20" t="str">
        <f>IF(AND(H3&gt;0,H4&gt;0,H5&gt;0),ROUNDUP(((H3+20)/'C'!$S$3),0),"")</f>
        <v/>
      </c>
      <c r="I22" s="20" t="str">
        <f>IF(AND(I3&gt;0,I4&gt;0,I5&gt;0),ROUNDUP(((I3+20)/'C'!$S$3),0),"")</f>
        <v/>
      </c>
      <c r="J22" s="20" t="str">
        <f>IF(AND(J3&gt;0,J4&gt;0,J5&gt;0),ROUNDUP(((J3+20)/'C'!$S$3),0),"")</f>
        <v/>
      </c>
      <c r="K22" s="21" t="str">
        <f>IF(AND(K3&gt;0,K4&gt;0,K5&gt;0),ROUNDUP(((K3+20)/'C'!$S$3),0),"")</f>
        <v/>
      </c>
      <c r="L22" s="20" t="str">
        <f>IF(AND(L3&gt;0,L4&gt;0,L5&gt;0),ROUNDUP(((L3+20)/'C'!$S$3),0),"")</f>
        <v/>
      </c>
      <c r="M22" s="20" t="str">
        <f>IF(AND(M3&gt;0,M4&gt;0,M5&gt;0),ROUNDUP(((M3+20)/'C'!$S$3),0),"")</f>
        <v/>
      </c>
      <c r="N22" s="20" t="str">
        <f>IF(AND(N3&gt;0,N4&gt;0,N5&gt;0),ROUNDUP(((N3+20)/'C'!$S$3),0),"")</f>
        <v/>
      </c>
      <c r="O22" s="49" t="str">
        <f>IF(AND(O3&gt;0,O4&gt;0,O5&gt;0),ROUNDUP(((O3+20)/'C'!$S$3),0),"")</f>
        <v/>
      </c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60"/>
      <c r="AP22" s="60"/>
      <c r="AQ22" s="60"/>
      <c r="AR22" s="60"/>
      <c r="AS22" s="60"/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0"/>
      <c r="CB22" s="60"/>
      <c r="CC22" s="60"/>
      <c r="CD22" s="60"/>
      <c r="CE22" s="60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60"/>
      <c r="CS22" s="60"/>
      <c r="CT22" s="60"/>
      <c r="CU22" s="60"/>
      <c r="CV22" s="60"/>
      <c r="CW22" s="60"/>
      <c r="CX22" s="60"/>
      <c r="CY22" s="60"/>
      <c r="CZ22" s="60"/>
      <c r="DA22" s="60"/>
      <c r="DB22" s="60"/>
      <c r="DC22" s="60"/>
      <c r="DD22" s="60"/>
      <c r="DE22" s="60"/>
      <c r="DF22" s="60"/>
      <c r="DG22" s="60"/>
      <c r="DH22" s="60"/>
      <c r="DI22" s="60"/>
      <c r="DJ22" s="60"/>
      <c r="DK22" s="60"/>
      <c r="DL22" s="60"/>
      <c r="DM22" s="60"/>
      <c r="DN22" s="60"/>
      <c r="DO22" s="60"/>
      <c r="DP22" s="60"/>
      <c r="DQ22" s="60"/>
      <c r="DR22" s="60"/>
      <c r="DS22" s="60"/>
      <c r="DT22" s="60"/>
      <c r="DU22" s="60"/>
      <c r="DV22" s="60"/>
      <c r="DW22" s="60"/>
      <c r="DX22" s="60"/>
      <c r="DY22" s="60"/>
      <c r="DZ22" s="60"/>
      <c r="EA22" s="60"/>
      <c r="EB22" s="60"/>
      <c r="EC22" s="60"/>
      <c r="ED22" s="60"/>
      <c r="EE22" s="60"/>
      <c r="EF22" s="60"/>
      <c r="EG22" s="60"/>
      <c r="EH22" s="60"/>
      <c r="EI22" s="60"/>
      <c r="EJ22" s="60"/>
      <c r="EK22" s="60"/>
      <c r="EL22" s="60"/>
      <c r="EM22" s="60"/>
      <c r="EN22" s="60"/>
      <c r="EO22" s="60"/>
      <c r="EP22" s="60"/>
      <c r="EQ22" s="60"/>
      <c r="ER22" s="60"/>
      <c r="ES22" s="60"/>
      <c r="ET22" s="60"/>
      <c r="EU22" s="60"/>
      <c r="EV22" s="60"/>
      <c r="EW22" s="60"/>
      <c r="EX22" s="60"/>
      <c r="EY22" s="60"/>
      <c r="EZ22" s="60"/>
      <c r="FA22" s="60"/>
      <c r="FB22" s="60"/>
      <c r="FC22" s="60"/>
      <c r="FD22" s="60"/>
      <c r="FE22" s="60"/>
      <c r="FF22" s="60"/>
      <c r="FG22" s="60"/>
      <c r="FH22" s="60"/>
      <c r="FI22" s="60"/>
      <c r="FJ22" s="60"/>
      <c r="FK22" s="60"/>
      <c r="FL22" s="60"/>
      <c r="FM22" s="60"/>
      <c r="FN22" s="60"/>
      <c r="FO22" s="60"/>
      <c r="FP22" s="60"/>
      <c r="FQ22" s="60"/>
      <c r="FR22" s="60"/>
      <c r="FS22" s="60"/>
      <c r="FT22" s="60"/>
      <c r="FU22" s="60"/>
      <c r="FV22" s="60"/>
      <c r="FW22" s="60"/>
      <c r="FX22" s="60"/>
      <c r="FY22" s="60"/>
      <c r="FZ22" s="60"/>
      <c r="GA22" s="60"/>
      <c r="GB22" s="60"/>
      <c r="GC22" s="60"/>
      <c r="GD22" s="60"/>
      <c r="GE22" s="60"/>
      <c r="GF22" s="60"/>
      <c r="GG22" s="60"/>
      <c r="GH22" s="60"/>
      <c r="GI22" s="60"/>
      <c r="GJ22" s="60"/>
      <c r="GK22" s="60"/>
      <c r="GL22" s="60"/>
      <c r="GM22" s="60"/>
      <c r="GN22" s="60"/>
      <c r="GO22" s="60"/>
      <c r="GP22" s="60"/>
      <c r="GQ22" s="60"/>
      <c r="GR22" s="60"/>
      <c r="GS22" s="60"/>
      <c r="GT22" s="60"/>
      <c r="GU22" s="60"/>
      <c r="GV22" s="60"/>
      <c r="GW22" s="60"/>
      <c r="GX22" s="60"/>
      <c r="GY22" s="60"/>
      <c r="GZ22" s="60"/>
      <c r="HA22" s="60"/>
      <c r="HB22" s="60"/>
      <c r="HC22" s="60"/>
      <c r="HD22" s="60"/>
      <c r="HE22" s="60"/>
      <c r="HF22" s="60"/>
      <c r="HG22" s="60"/>
      <c r="HH22" s="60"/>
      <c r="HI22" s="60"/>
      <c r="HJ22" s="60"/>
      <c r="HK22" s="60"/>
      <c r="HL22" s="60"/>
      <c r="HM22" s="60"/>
      <c r="HN22" s="60"/>
      <c r="HO22" s="60"/>
      <c r="HP22" s="60"/>
      <c r="HQ22" s="60"/>
      <c r="HR22" s="60"/>
      <c r="HS22" s="60"/>
      <c r="HT22" s="60"/>
      <c r="HU22" s="60"/>
      <c r="HV22" s="60"/>
      <c r="HW22" s="60"/>
      <c r="HX22" s="60"/>
      <c r="HY22" s="60"/>
      <c r="HZ22" s="60"/>
      <c r="IA22" s="60"/>
      <c r="IB22" s="60"/>
      <c r="IC22" s="60"/>
      <c r="ID22" s="60"/>
      <c r="IE22" s="60"/>
      <c r="IF22" s="60"/>
      <c r="IG22" s="60"/>
      <c r="IH22" s="60"/>
      <c r="II22" s="60"/>
      <c r="IJ22" s="60"/>
      <c r="IK22" s="60"/>
      <c r="IL22" s="60"/>
      <c r="IM22" s="60"/>
      <c r="IN22" s="60"/>
      <c r="IO22" s="60"/>
      <c r="IP22" s="60"/>
      <c r="IQ22" s="60"/>
      <c r="IR22" s="60"/>
      <c r="IS22" s="60"/>
      <c r="IT22" s="60"/>
      <c r="IU22" s="60"/>
      <c r="IV22" s="60"/>
    </row>
    <row r="23" spans="1:256" s="8" customFormat="1" ht="20" customHeight="1" thickBot="1" x14ac:dyDescent="0.2">
      <c r="A23" s="187"/>
      <c r="B23" s="200" t="s">
        <v>72</v>
      </c>
      <c r="C23" s="20" t="str">
        <f>IF(AND(C3&gt;0,C4&gt;0,C5&gt;0),ROUNDUP(((C3+20)/'C'!$T$3),0),"")</f>
        <v/>
      </c>
      <c r="D23" s="20" t="str">
        <f>IF(AND(D3&gt;0,D4&gt;0,D5&gt;0),ROUNDUP(((D3+20)/'C'!$T$3),0),"")</f>
        <v/>
      </c>
      <c r="E23" s="20" t="str">
        <f>IF(AND(E3&gt;0,E4&gt;0,E5&gt;0),ROUNDUP(((E3+20)/'C'!$T$3),0),"")</f>
        <v/>
      </c>
      <c r="F23" s="20" t="str">
        <f>IF(AND(F3&gt;0,F4&gt;0,F5&gt;0),ROUNDUP(((F3+20)/'C'!$T$3),0),"")</f>
        <v/>
      </c>
      <c r="G23" s="20" t="str">
        <f>IF(AND(G3&gt;0,G4&gt;0,G5&gt;0),ROUNDUP(((G3+20)/'C'!$T$3),0),"")</f>
        <v/>
      </c>
      <c r="H23" s="20" t="str">
        <f>IF(AND(H3&gt;0,H4&gt;0,H5&gt;0),ROUNDUP(((H3+20)/'C'!$T$3),0),"")</f>
        <v/>
      </c>
      <c r="I23" s="20" t="str">
        <f>IF(AND(I3&gt;0,I4&gt;0,I5&gt;0),ROUNDUP(((I3+20)/'C'!$T$3),0),"")</f>
        <v/>
      </c>
      <c r="J23" s="20" t="str">
        <f>IF(AND(J3&gt;0,J4&gt;0,J5&gt;0),ROUNDUP(((J3+20)/'C'!$T$3),0),"")</f>
        <v/>
      </c>
      <c r="K23" s="21" t="str">
        <f>IF(AND(K3&gt;0,K4&gt;0,K5&gt;0),ROUNDUP(((K3+20)/'C'!$T$3),0),"")</f>
        <v/>
      </c>
      <c r="L23" s="20" t="str">
        <f>IF(AND(L3&gt;0,L4&gt;0,L5&gt;0),ROUNDUP(((L3+20)/'C'!$T$3),0),"")</f>
        <v/>
      </c>
      <c r="M23" s="20" t="str">
        <f>IF(AND(M3&gt;0,M4&gt;0,M5&gt;0),ROUNDUP(((M3+20)/'C'!$T$3),0),"")</f>
        <v/>
      </c>
      <c r="N23" s="20" t="str">
        <f>IF(AND(N3&gt;0,N4&gt;0,N5&gt;0),ROUNDUP(((N3+20)/'C'!$T$3),0),"")</f>
        <v/>
      </c>
      <c r="O23" s="49" t="str">
        <f>IF(AND(O3&gt;0,O4&gt;0,O5&gt;0),ROUNDUP(((O3+20)/'C'!$T$3),0),"")</f>
        <v/>
      </c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  <c r="AS23" s="60"/>
      <c r="AT23" s="60"/>
      <c r="AU23" s="60"/>
      <c r="AV23" s="60"/>
      <c r="AW23" s="60"/>
      <c r="AX23" s="60"/>
      <c r="AY23" s="60"/>
      <c r="AZ23" s="60"/>
      <c r="BA23" s="60"/>
      <c r="BB23" s="60"/>
      <c r="BC23" s="60"/>
      <c r="BD23" s="60"/>
      <c r="BE23" s="60"/>
      <c r="BF23" s="60"/>
      <c r="BG23" s="60"/>
      <c r="BH23" s="60"/>
      <c r="BI23" s="60"/>
      <c r="BJ23" s="60"/>
      <c r="BK23" s="60"/>
      <c r="BL23" s="60"/>
      <c r="BM23" s="60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0"/>
      <c r="CB23" s="60"/>
      <c r="CC23" s="60"/>
      <c r="CD23" s="60"/>
      <c r="CE23" s="60"/>
      <c r="CF23" s="60"/>
      <c r="CG23" s="60"/>
      <c r="CH23" s="60"/>
      <c r="CI23" s="60"/>
      <c r="CJ23" s="60"/>
      <c r="CK23" s="60"/>
      <c r="CL23" s="60"/>
      <c r="CM23" s="60"/>
      <c r="CN23" s="60"/>
      <c r="CO23" s="60"/>
      <c r="CP23" s="60"/>
      <c r="CQ23" s="60"/>
      <c r="CR23" s="60"/>
      <c r="CS23" s="60"/>
      <c r="CT23" s="60"/>
      <c r="CU23" s="60"/>
      <c r="CV23" s="60"/>
      <c r="CW23" s="60"/>
      <c r="CX23" s="60"/>
      <c r="CY23" s="60"/>
      <c r="CZ23" s="60"/>
      <c r="DA23" s="60"/>
      <c r="DB23" s="60"/>
      <c r="DC23" s="60"/>
      <c r="DD23" s="60"/>
      <c r="DE23" s="60"/>
      <c r="DF23" s="60"/>
      <c r="DG23" s="60"/>
      <c r="DH23" s="60"/>
      <c r="DI23" s="60"/>
      <c r="DJ23" s="60"/>
      <c r="DK23" s="60"/>
      <c r="DL23" s="60"/>
      <c r="DM23" s="60"/>
      <c r="DN23" s="60"/>
      <c r="DO23" s="60"/>
      <c r="DP23" s="60"/>
      <c r="DQ23" s="60"/>
      <c r="DR23" s="60"/>
      <c r="DS23" s="60"/>
      <c r="DT23" s="60"/>
      <c r="DU23" s="60"/>
      <c r="DV23" s="60"/>
      <c r="DW23" s="60"/>
      <c r="DX23" s="60"/>
      <c r="DY23" s="60"/>
      <c r="DZ23" s="60"/>
      <c r="EA23" s="60"/>
      <c r="EB23" s="60"/>
      <c r="EC23" s="60"/>
      <c r="ED23" s="60"/>
      <c r="EE23" s="60"/>
      <c r="EF23" s="60"/>
      <c r="EG23" s="60"/>
      <c r="EH23" s="60"/>
      <c r="EI23" s="60"/>
      <c r="EJ23" s="60"/>
      <c r="EK23" s="60"/>
      <c r="EL23" s="60"/>
      <c r="EM23" s="60"/>
      <c r="EN23" s="60"/>
      <c r="EO23" s="60"/>
      <c r="EP23" s="60"/>
      <c r="EQ23" s="60"/>
      <c r="ER23" s="60"/>
      <c r="ES23" s="60"/>
      <c r="ET23" s="60"/>
      <c r="EU23" s="60"/>
      <c r="EV23" s="60"/>
      <c r="EW23" s="60"/>
      <c r="EX23" s="60"/>
      <c r="EY23" s="60"/>
      <c r="EZ23" s="60"/>
      <c r="FA23" s="60"/>
      <c r="FB23" s="60"/>
      <c r="FC23" s="60"/>
      <c r="FD23" s="60"/>
      <c r="FE23" s="60"/>
      <c r="FF23" s="60"/>
      <c r="FG23" s="60"/>
      <c r="FH23" s="60"/>
      <c r="FI23" s="60"/>
      <c r="FJ23" s="60"/>
      <c r="FK23" s="60"/>
      <c r="FL23" s="60"/>
      <c r="FM23" s="60"/>
      <c r="FN23" s="60"/>
      <c r="FO23" s="60"/>
      <c r="FP23" s="60"/>
      <c r="FQ23" s="60"/>
      <c r="FR23" s="60"/>
      <c r="FS23" s="60"/>
      <c r="FT23" s="60"/>
      <c r="FU23" s="60"/>
      <c r="FV23" s="60"/>
      <c r="FW23" s="60"/>
      <c r="FX23" s="60"/>
      <c r="FY23" s="60"/>
      <c r="FZ23" s="60"/>
      <c r="GA23" s="60"/>
      <c r="GB23" s="60"/>
      <c r="GC23" s="60"/>
      <c r="GD23" s="60"/>
      <c r="GE23" s="60"/>
      <c r="GF23" s="60"/>
      <c r="GG23" s="60"/>
      <c r="GH23" s="60"/>
      <c r="GI23" s="60"/>
      <c r="GJ23" s="60"/>
      <c r="GK23" s="60"/>
      <c r="GL23" s="60"/>
      <c r="GM23" s="60"/>
      <c r="GN23" s="60"/>
      <c r="GO23" s="60"/>
      <c r="GP23" s="60"/>
      <c r="GQ23" s="60"/>
      <c r="GR23" s="60"/>
      <c r="GS23" s="60"/>
      <c r="GT23" s="60"/>
      <c r="GU23" s="60"/>
      <c r="GV23" s="60"/>
      <c r="GW23" s="60"/>
      <c r="GX23" s="60"/>
      <c r="GY23" s="60"/>
      <c r="GZ23" s="60"/>
      <c r="HA23" s="60"/>
      <c r="HB23" s="60"/>
      <c r="HC23" s="60"/>
      <c r="HD23" s="60"/>
      <c r="HE23" s="60"/>
      <c r="HF23" s="60"/>
      <c r="HG23" s="60"/>
      <c r="HH23" s="60"/>
      <c r="HI23" s="60"/>
      <c r="HJ23" s="60"/>
      <c r="HK23" s="60"/>
      <c r="HL23" s="60"/>
      <c r="HM23" s="60"/>
      <c r="HN23" s="60"/>
      <c r="HO23" s="60"/>
      <c r="HP23" s="60"/>
      <c r="HQ23" s="60"/>
      <c r="HR23" s="60"/>
      <c r="HS23" s="60"/>
      <c r="HT23" s="60"/>
      <c r="HU23" s="60"/>
      <c r="HV23" s="60"/>
      <c r="HW23" s="60"/>
      <c r="HX23" s="60"/>
      <c r="HY23" s="60"/>
      <c r="HZ23" s="60"/>
      <c r="IA23" s="60"/>
      <c r="IB23" s="60"/>
      <c r="IC23" s="60"/>
      <c r="ID23" s="60"/>
      <c r="IE23" s="60"/>
      <c r="IF23" s="60"/>
      <c r="IG23" s="60"/>
      <c r="IH23" s="60"/>
      <c r="II23" s="60"/>
      <c r="IJ23" s="60"/>
      <c r="IK23" s="60"/>
      <c r="IL23" s="60"/>
      <c r="IM23" s="60"/>
      <c r="IN23" s="60"/>
      <c r="IO23" s="60"/>
      <c r="IP23" s="60"/>
      <c r="IQ23" s="60"/>
      <c r="IR23" s="60"/>
      <c r="IS23" s="60"/>
      <c r="IT23" s="60"/>
      <c r="IU23" s="60"/>
      <c r="IV23" s="60"/>
    </row>
    <row r="24" spans="1:256" s="8" customFormat="1" ht="20" customHeight="1" thickBot="1" x14ac:dyDescent="0.2">
      <c r="A24" s="187"/>
      <c r="B24" s="200" t="s">
        <v>11</v>
      </c>
      <c r="C24" s="20" t="str">
        <f>IF(AND(C3&gt;0,C4&gt;0,C5&gt;0),'C'!D27,"")</f>
        <v/>
      </c>
      <c r="D24" s="20"/>
      <c r="E24" s="20" t="str">
        <f>IF(AND(E3&gt;0,E4&gt;0,E5&gt;0),'C'!G27,"")</f>
        <v/>
      </c>
      <c r="F24" s="20"/>
      <c r="G24" s="20" t="str">
        <f>IF(AND(G3&gt;0,G4&gt;0,G5&gt;0),'C'!I27,"")</f>
        <v/>
      </c>
      <c r="H24" s="20" t="str">
        <f>IF(AND(H3&gt;0,H4&gt;0,H5&gt;0),'C'!J27,"")</f>
        <v/>
      </c>
      <c r="I24" s="20" t="str">
        <f>IF(AND(I3&gt;0,I4&gt;0,I5&gt;0),'C'!K27,"")</f>
        <v/>
      </c>
      <c r="J24" s="20" t="str">
        <f>IF(AND(J3&gt;0,J4&gt;0,J5&gt;0),'C'!L27,"")</f>
        <v/>
      </c>
      <c r="K24" s="21" t="str">
        <f>IF(AND(K3&gt;0,K4&gt;0,K5&gt;0),'C'!M27,"")</f>
        <v/>
      </c>
      <c r="L24" s="20" t="str">
        <f>IF(AND(L3&gt;0,L4&gt;0,L5&gt;0),'C'!O27,"")</f>
        <v/>
      </c>
      <c r="M24" s="20" t="str">
        <f>IF(AND(M3&gt;0,M4&gt;0,M5&gt;0),'C'!P27,"")</f>
        <v/>
      </c>
      <c r="N24" s="20" t="str">
        <f>IF(AND(N3&gt;0,N4&gt;0,N5&gt;0),'C'!Q27,"")</f>
        <v/>
      </c>
      <c r="O24" s="49" t="str">
        <f>IF(AND(O3&gt;0,O4&gt;0,O5&gt;0),'C'!Q27,"")</f>
        <v/>
      </c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60"/>
      <c r="AS24" s="60"/>
      <c r="AT24" s="60"/>
      <c r="AU24" s="60"/>
      <c r="AV24" s="60"/>
      <c r="AW24" s="60"/>
      <c r="AX24" s="60"/>
      <c r="AY24" s="60"/>
      <c r="AZ24" s="60"/>
      <c r="BA24" s="60"/>
      <c r="BB24" s="60"/>
      <c r="BC24" s="60"/>
      <c r="BD24" s="60"/>
      <c r="BE24" s="60"/>
      <c r="BF24" s="60"/>
      <c r="BG24" s="60"/>
      <c r="BH24" s="60"/>
      <c r="BI24" s="60"/>
      <c r="BJ24" s="60"/>
      <c r="BK24" s="60"/>
      <c r="BL24" s="60"/>
      <c r="BM24" s="60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0"/>
      <c r="CB24" s="60"/>
      <c r="CC24" s="60"/>
      <c r="CD24" s="60"/>
      <c r="CE24" s="60"/>
      <c r="CF24" s="60"/>
      <c r="CG24" s="60"/>
      <c r="CH24" s="60"/>
      <c r="CI24" s="60"/>
      <c r="CJ24" s="60"/>
      <c r="CK24" s="60"/>
      <c r="CL24" s="60"/>
      <c r="CM24" s="60"/>
      <c r="CN24" s="60"/>
      <c r="CO24" s="60"/>
      <c r="CP24" s="60"/>
      <c r="CQ24" s="60"/>
      <c r="CR24" s="60"/>
      <c r="CS24" s="60"/>
      <c r="CT24" s="60"/>
      <c r="CU24" s="60"/>
      <c r="CV24" s="60"/>
      <c r="CW24" s="60"/>
      <c r="CX24" s="60"/>
      <c r="CY24" s="60"/>
      <c r="CZ24" s="60"/>
      <c r="DA24" s="60"/>
      <c r="DB24" s="60"/>
      <c r="DC24" s="60"/>
      <c r="DD24" s="60"/>
      <c r="DE24" s="60"/>
      <c r="DF24" s="60"/>
      <c r="DG24" s="60"/>
      <c r="DH24" s="60"/>
      <c r="DI24" s="60"/>
      <c r="DJ24" s="60"/>
      <c r="DK24" s="60"/>
      <c r="DL24" s="60"/>
      <c r="DM24" s="60"/>
      <c r="DN24" s="60"/>
      <c r="DO24" s="60"/>
      <c r="DP24" s="60"/>
      <c r="DQ24" s="60"/>
      <c r="DR24" s="60"/>
      <c r="DS24" s="60"/>
      <c r="DT24" s="60"/>
      <c r="DU24" s="60"/>
      <c r="DV24" s="60"/>
      <c r="DW24" s="60"/>
      <c r="DX24" s="60"/>
      <c r="DY24" s="60"/>
      <c r="DZ24" s="60"/>
      <c r="EA24" s="60"/>
      <c r="EB24" s="60"/>
      <c r="EC24" s="60"/>
      <c r="ED24" s="60"/>
      <c r="EE24" s="60"/>
      <c r="EF24" s="60"/>
      <c r="EG24" s="60"/>
      <c r="EH24" s="60"/>
      <c r="EI24" s="60"/>
      <c r="EJ24" s="60"/>
      <c r="EK24" s="60"/>
      <c r="EL24" s="60"/>
      <c r="EM24" s="60"/>
      <c r="EN24" s="60"/>
      <c r="EO24" s="60"/>
      <c r="EP24" s="60"/>
      <c r="EQ24" s="60"/>
      <c r="ER24" s="60"/>
      <c r="ES24" s="60"/>
      <c r="ET24" s="60"/>
      <c r="EU24" s="60"/>
      <c r="EV24" s="60"/>
      <c r="EW24" s="60"/>
      <c r="EX24" s="60"/>
      <c r="EY24" s="60"/>
      <c r="EZ24" s="60"/>
      <c r="FA24" s="60"/>
      <c r="FB24" s="60"/>
      <c r="FC24" s="60"/>
      <c r="FD24" s="60"/>
      <c r="FE24" s="60"/>
      <c r="FF24" s="60"/>
      <c r="FG24" s="60"/>
      <c r="FH24" s="60"/>
      <c r="FI24" s="60"/>
      <c r="FJ24" s="60"/>
      <c r="FK24" s="60"/>
      <c r="FL24" s="60"/>
      <c r="FM24" s="60"/>
      <c r="FN24" s="60"/>
      <c r="FO24" s="60"/>
      <c r="FP24" s="60"/>
      <c r="FQ24" s="60"/>
      <c r="FR24" s="60"/>
      <c r="FS24" s="60"/>
      <c r="FT24" s="60"/>
      <c r="FU24" s="60"/>
      <c r="FV24" s="60"/>
      <c r="FW24" s="60"/>
      <c r="FX24" s="60"/>
      <c r="FY24" s="60"/>
      <c r="FZ24" s="60"/>
      <c r="GA24" s="60"/>
      <c r="GB24" s="60"/>
      <c r="GC24" s="60"/>
      <c r="GD24" s="60"/>
      <c r="GE24" s="60"/>
      <c r="GF24" s="60"/>
      <c r="GG24" s="60"/>
      <c r="GH24" s="60"/>
      <c r="GI24" s="60"/>
      <c r="GJ24" s="60"/>
      <c r="GK24" s="60"/>
      <c r="GL24" s="60"/>
      <c r="GM24" s="60"/>
      <c r="GN24" s="60"/>
      <c r="GO24" s="60"/>
      <c r="GP24" s="60"/>
      <c r="GQ24" s="60"/>
      <c r="GR24" s="60"/>
      <c r="GS24" s="60"/>
      <c r="GT24" s="60"/>
      <c r="GU24" s="60"/>
      <c r="GV24" s="60"/>
      <c r="GW24" s="60"/>
      <c r="GX24" s="60"/>
      <c r="GY24" s="60"/>
      <c r="GZ24" s="60"/>
      <c r="HA24" s="60"/>
      <c r="HB24" s="60"/>
      <c r="HC24" s="60"/>
      <c r="HD24" s="60"/>
      <c r="HE24" s="60"/>
      <c r="HF24" s="60"/>
      <c r="HG24" s="60"/>
      <c r="HH24" s="60"/>
      <c r="HI24" s="60"/>
      <c r="HJ24" s="60"/>
      <c r="HK24" s="60"/>
      <c r="HL24" s="60"/>
      <c r="HM24" s="60"/>
      <c r="HN24" s="60"/>
      <c r="HO24" s="60"/>
      <c r="HP24" s="60"/>
      <c r="HQ24" s="60"/>
      <c r="HR24" s="60"/>
      <c r="HS24" s="60"/>
      <c r="HT24" s="60"/>
      <c r="HU24" s="60"/>
      <c r="HV24" s="60"/>
      <c r="HW24" s="60"/>
      <c r="HX24" s="60"/>
      <c r="HY24" s="60"/>
      <c r="HZ24" s="60"/>
      <c r="IA24" s="60"/>
      <c r="IB24" s="60"/>
      <c r="IC24" s="60"/>
      <c r="ID24" s="60"/>
      <c r="IE24" s="60"/>
      <c r="IF24" s="60"/>
      <c r="IG24" s="60"/>
      <c r="IH24" s="60"/>
      <c r="II24" s="60"/>
      <c r="IJ24" s="60"/>
      <c r="IK24" s="60"/>
      <c r="IL24" s="60"/>
      <c r="IM24" s="60"/>
      <c r="IN24" s="60"/>
      <c r="IO24" s="60"/>
      <c r="IP24" s="60"/>
      <c r="IQ24" s="60"/>
      <c r="IR24" s="60"/>
      <c r="IS24" s="60"/>
      <c r="IT24" s="60"/>
      <c r="IU24" s="60"/>
      <c r="IV24" s="60"/>
    </row>
    <row r="25" spans="1:256" s="8" customFormat="1" ht="20" customHeight="1" thickBot="1" x14ac:dyDescent="0.2">
      <c r="A25" s="187"/>
      <c r="B25" s="200" t="s">
        <v>34</v>
      </c>
      <c r="C25" s="20">
        <f>IF(AND(C3&gt;0,C4&gt;0,C5&gt;0),2,0)</f>
        <v>0</v>
      </c>
      <c r="D25" s="20">
        <f>IF(AND(D3&gt;0,D4&gt;0,D5&gt;0),2,0)</f>
        <v>0</v>
      </c>
      <c r="E25" s="20">
        <f t="shared" ref="E25:M25" si="0">IF(AND(E3&gt;0,E4&gt;0,E5&gt;0),2,0)</f>
        <v>0</v>
      </c>
      <c r="F25" s="20">
        <f t="shared" si="0"/>
        <v>0</v>
      </c>
      <c r="G25" s="20">
        <f t="shared" si="0"/>
        <v>0</v>
      </c>
      <c r="H25" s="20">
        <f t="shared" si="0"/>
        <v>0</v>
      </c>
      <c r="I25" s="20">
        <f t="shared" si="0"/>
        <v>0</v>
      </c>
      <c r="J25" s="20">
        <f t="shared" si="0"/>
        <v>0</v>
      </c>
      <c r="K25" s="21">
        <f t="shared" si="0"/>
        <v>0</v>
      </c>
      <c r="L25" s="20">
        <f t="shared" si="0"/>
        <v>0</v>
      </c>
      <c r="M25" s="20">
        <f t="shared" si="0"/>
        <v>0</v>
      </c>
      <c r="N25" s="20">
        <f>IF(AND(N3&gt;0,N4&gt;0,N5&gt;0),2,0)</f>
        <v>0</v>
      </c>
      <c r="O25" s="49">
        <f>IF(AND(O3&gt;0,O4&gt;0,O5&gt;0),2,0)</f>
        <v>0</v>
      </c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  <c r="AN25" s="60"/>
      <c r="AO25" s="60"/>
      <c r="AP25" s="60"/>
      <c r="AQ25" s="60"/>
      <c r="AR25" s="60"/>
      <c r="AS25" s="60"/>
      <c r="AT25" s="60"/>
      <c r="AU25" s="60"/>
      <c r="AV25" s="60"/>
      <c r="AW25" s="60"/>
      <c r="AX25" s="60"/>
      <c r="AY25" s="60"/>
      <c r="AZ25" s="60"/>
      <c r="BA25" s="60"/>
      <c r="BB25" s="60"/>
      <c r="BC25" s="60"/>
      <c r="BD25" s="60"/>
      <c r="BE25" s="60"/>
      <c r="BF25" s="60"/>
      <c r="BG25" s="60"/>
      <c r="BH25" s="60"/>
      <c r="BI25" s="60"/>
      <c r="BJ25" s="60"/>
      <c r="BK25" s="60"/>
      <c r="BL25" s="60"/>
      <c r="BM25" s="60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60"/>
      <c r="CS25" s="60"/>
      <c r="CT25" s="60"/>
      <c r="CU25" s="60"/>
      <c r="CV25" s="60"/>
      <c r="CW25" s="60"/>
      <c r="CX25" s="60"/>
      <c r="CY25" s="60"/>
      <c r="CZ25" s="60"/>
      <c r="DA25" s="60"/>
      <c r="DB25" s="60"/>
      <c r="DC25" s="60"/>
      <c r="DD25" s="60"/>
      <c r="DE25" s="60"/>
      <c r="DF25" s="60"/>
      <c r="DG25" s="60"/>
      <c r="DH25" s="60"/>
      <c r="DI25" s="60"/>
      <c r="DJ25" s="60"/>
      <c r="DK25" s="60"/>
      <c r="DL25" s="60"/>
      <c r="DM25" s="60"/>
      <c r="DN25" s="60"/>
      <c r="DO25" s="60"/>
      <c r="DP25" s="60"/>
      <c r="DQ25" s="60"/>
      <c r="DR25" s="60"/>
      <c r="DS25" s="60"/>
      <c r="DT25" s="60"/>
      <c r="DU25" s="60"/>
      <c r="DV25" s="60"/>
      <c r="DW25" s="60"/>
      <c r="DX25" s="60"/>
      <c r="DY25" s="60"/>
      <c r="DZ25" s="60"/>
      <c r="EA25" s="60"/>
      <c r="EB25" s="60"/>
      <c r="EC25" s="60"/>
      <c r="ED25" s="60"/>
      <c r="EE25" s="60"/>
      <c r="EF25" s="60"/>
      <c r="EG25" s="60"/>
      <c r="EH25" s="60"/>
      <c r="EI25" s="60"/>
      <c r="EJ25" s="60"/>
      <c r="EK25" s="60"/>
      <c r="EL25" s="60"/>
      <c r="EM25" s="60"/>
      <c r="EN25" s="60"/>
      <c r="EO25" s="60"/>
      <c r="EP25" s="60"/>
      <c r="EQ25" s="60"/>
      <c r="ER25" s="60"/>
      <c r="ES25" s="60"/>
      <c r="ET25" s="60"/>
      <c r="EU25" s="60"/>
      <c r="EV25" s="60"/>
      <c r="EW25" s="60"/>
      <c r="EX25" s="60"/>
      <c r="EY25" s="60"/>
      <c r="EZ25" s="60"/>
      <c r="FA25" s="60"/>
      <c r="FB25" s="60"/>
      <c r="FC25" s="60"/>
      <c r="FD25" s="60"/>
      <c r="FE25" s="60"/>
      <c r="FF25" s="60"/>
      <c r="FG25" s="60"/>
      <c r="FH25" s="60"/>
      <c r="FI25" s="60"/>
      <c r="FJ25" s="60"/>
      <c r="FK25" s="60"/>
      <c r="FL25" s="60"/>
      <c r="FM25" s="60"/>
      <c r="FN25" s="60"/>
      <c r="FO25" s="60"/>
      <c r="FP25" s="60"/>
      <c r="FQ25" s="60"/>
      <c r="FR25" s="60"/>
      <c r="FS25" s="60"/>
      <c r="FT25" s="60"/>
      <c r="FU25" s="60"/>
      <c r="FV25" s="60"/>
      <c r="FW25" s="60"/>
      <c r="FX25" s="60"/>
      <c r="FY25" s="60"/>
      <c r="FZ25" s="60"/>
      <c r="GA25" s="60"/>
      <c r="GB25" s="60"/>
      <c r="GC25" s="60"/>
      <c r="GD25" s="60"/>
      <c r="GE25" s="60"/>
      <c r="GF25" s="60"/>
      <c r="GG25" s="60"/>
      <c r="GH25" s="60"/>
      <c r="GI25" s="60"/>
      <c r="GJ25" s="60"/>
      <c r="GK25" s="60"/>
      <c r="GL25" s="60"/>
      <c r="GM25" s="60"/>
      <c r="GN25" s="60"/>
      <c r="GO25" s="60"/>
      <c r="GP25" s="60"/>
      <c r="GQ25" s="60"/>
      <c r="GR25" s="60"/>
      <c r="GS25" s="60"/>
      <c r="GT25" s="60"/>
      <c r="GU25" s="60"/>
      <c r="GV25" s="60"/>
      <c r="GW25" s="60"/>
      <c r="GX25" s="60"/>
      <c r="GY25" s="60"/>
      <c r="GZ25" s="60"/>
      <c r="HA25" s="60"/>
      <c r="HB25" s="60"/>
      <c r="HC25" s="60"/>
      <c r="HD25" s="60"/>
      <c r="HE25" s="60"/>
      <c r="HF25" s="60"/>
      <c r="HG25" s="60"/>
      <c r="HH25" s="60"/>
      <c r="HI25" s="60"/>
      <c r="HJ25" s="60"/>
      <c r="HK25" s="60"/>
      <c r="HL25" s="60"/>
      <c r="HM25" s="60"/>
      <c r="HN25" s="60"/>
      <c r="HO25" s="60"/>
      <c r="HP25" s="60"/>
      <c r="HQ25" s="60"/>
      <c r="HR25" s="60"/>
      <c r="HS25" s="60"/>
      <c r="HT25" s="60"/>
      <c r="HU25" s="60"/>
      <c r="HV25" s="60"/>
      <c r="HW25" s="60"/>
      <c r="HX25" s="60"/>
      <c r="HY25" s="60"/>
      <c r="HZ25" s="60"/>
      <c r="IA25" s="60"/>
      <c r="IB25" s="60"/>
      <c r="IC25" s="60"/>
      <c r="ID25" s="60"/>
      <c r="IE25" s="60"/>
      <c r="IF25" s="60"/>
      <c r="IG25" s="60"/>
      <c r="IH25" s="60"/>
      <c r="II25" s="60"/>
      <c r="IJ25" s="60"/>
      <c r="IK25" s="60"/>
      <c r="IL25" s="60"/>
      <c r="IM25" s="60"/>
      <c r="IN25" s="60"/>
      <c r="IO25" s="60"/>
      <c r="IP25" s="60"/>
      <c r="IQ25" s="60"/>
      <c r="IR25" s="60"/>
      <c r="IS25" s="60"/>
      <c r="IT25" s="60"/>
      <c r="IU25" s="60"/>
      <c r="IV25" s="60"/>
    </row>
    <row r="26" spans="1:256" s="8" customFormat="1" ht="20" customHeight="1" thickBot="1" x14ac:dyDescent="0.2">
      <c r="A26" s="187"/>
      <c r="B26" s="200" t="s">
        <v>73</v>
      </c>
      <c r="C26" s="20" t="str">
        <f>IF(AND(C3&gt;0,C4&gt;0,C5=0),ROUNDUP((C3/190),0),"")</f>
        <v/>
      </c>
      <c r="D26" s="20" t="str">
        <f t="shared" ref="D26:O26" si="1">IF(AND(D3&gt;0,D4&gt;0,D5=0),ROUNDUP((D3/190),0),"")</f>
        <v/>
      </c>
      <c r="E26" s="20" t="str">
        <f t="shared" si="1"/>
        <v/>
      </c>
      <c r="F26" s="20" t="str">
        <f t="shared" si="1"/>
        <v/>
      </c>
      <c r="G26" s="20" t="str">
        <f t="shared" si="1"/>
        <v/>
      </c>
      <c r="H26" s="20" t="str">
        <f t="shared" si="1"/>
        <v/>
      </c>
      <c r="I26" s="20" t="str">
        <f t="shared" si="1"/>
        <v/>
      </c>
      <c r="J26" s="20" t="str">
        <f t="shared" si="1"/>
        <v/>
      </c>
      <c r="K26" s="22" t="str">
        <f t="shared" si="1"/>
        <v/>
      </c>
      <c r="L26" s="20" t="str">
        <f t="shared" si="1"/>
        <v/>
      </c>
      <c r="M26" s="20" t="str">
        <f t="shared" si="1"/>
        <v/>
      </c>
      <c r="N26" s="20" t="str">
        <f t="shared" si="1"/>
        <v/>
      </c>
      <c r="O26" s="49" t="str">
        <f t="shared" si="1"/>
        <v/>
      </c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0"/>
      <c r="AP26" s="60"/>
      <c r="AQ26" s="60"/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60"/>
      <c r="BG26" s="60"/>
      <c r="BH26" s="60"/>
      <c r="BI26" s="60"/>
      <c r="BJ26" s="60"/>
      <c r="BK26" s="60"/>
      <c r="BL26" s="60"/>
      <c r="BM26" s="60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60"/>
      <c r="CR26" s="60"/>
      <c r="CS26" s="60"/>
      <c r="CT26" s="60"/>
      <c r="CU26" s="60"/>
      <c r="CV26" s="60"/>
      <c r="CW26" s="60"/>
      <c r="CX26" s="60"/>
      <c r="CY26" s="60"/>
      <c r="CZ26" s="60"/>
      <c r="DA26" s="60"/>
      <c r="DB26" s="60"/>
      <c r="DC26" s="60"/>
      <c r="DD26" s="60"/>
      <c r="DE26" s="60"/>
      <c r="DF26" s="60"/>
      <c r="DG26" s="60"/>
      <c r="DH26" s="60"/>
      <c r="DI26" s="60"/>
      <c r="DJ26" s="60"/>
      <c r="DK26" s="60"/>
      <c r="DL26" s="60"/>
      <c r="DM26" s="60"/>
      <c r="DN26" s="60"/>
      <c r="DO26" s="60"/>
      <c r="DP26" s="60"/>
      <c r="DQ26" s="60"/>
      <c r="DR26" s="60"/>
      <c r="DS26" s="60"/>
      <c r="DT26" s="60"/>
      <c r="DU26" s="60"/>
      <c r="DV26" s="60"/>
      <c r="DW26" s="60"/>
      <c r="DX26" s="60"/>
      <c r="DY26" s="60"/>
      <c r="DZ26" s="60"/>
      <c r="EA26" s="60"/>
      <c r="EB26" s="60"/>
      <c r="EC26" s="60"/>
      <c r="ED26" s="60"/>
      <c r="EE26" s="60"/>
      <c r="EF26" s="60"/>
      <c r="EG26" s="60"/>
      <c r="EH26" s="60"/>
      <c r="EI26" s="60"/>
      <c r="EJ26" s="60"/>
      <c r="EK26" s="60"/>
      <c r="EL26" s="60"/>
      <c r="EM26" s="60"/>
      <c r="EN26" s="60"/>
      <c r="EO26" s="60"/>
      <c r="EP26" s="60"/>
      <c r="EQ26" s="60"/>
      <c r="ER26" s="60"/>
      <c r="ES26" s="60"/>
      <c r="ET26" s="60"/>
      <c r="EU26" s="60"/>
      <c r="EV26" s="60"/>
      <c r="EW26" s="60"/>
      <c r="EX26" s="60"/>
      <c r="EY26" s="60"/>
      <c r="EZ26" s="60"/>
      <c r="FA26" s="60"/>
      <c r="FB26" s="60"/>
      <c r="FC26" s="60"/>
      <c r="FD26" s="60"/>
      <c r="FE26" s="60"/>
      <c r="FF26" s="60"/>
      <c r="FG26" s="60"/>
      <c r="FH26" s="60"/>
      <c r="FI26" s="60"/>
      <c r="FJ26" s="60"/>
      <c r="FK26" s="60"/>
      <c r="FL26" s="60"/>
      <c r="FM26" s="60"/>
      <c r="FN26" s="60"/>
      <c r="FO26" s="60"/>
      <c r="FP26" s="60"/>
      <c r="FQ26" s="60"/>
      <c r="FR26" s="60"/>
      <c r="FS26" s="60"/>
      <c r="FT26" s="60"/>
      <c r="FU26" s="60"/>
      <c r="FV26" s="60"/>
      <c r="FW26" s="60"/>
      <c r="FX26" s="60"/>
      <c r="FY26" s="60"/>
      <c r="FZ26" s="60"/>
      <c r="GA26" s="60"/>
      <c r="GB26" s="60"/>
      <c r="GC26" s="60"/>
      <c r="GD26" s="60"/>
      <c r="GE26" s="60"/>
      <c r="GF26" s="60"/>
      <c r="GG26" s="60"/>
      <c r="GH26" s="60"/>
      <c r="GI26" s="60"/>
      <c r="GJ26" s="60"/>
      <c r="GK26" s="60"/>
      <c r="GL26" s="60"/>
      <c r="GM26" s="60"/>
      <c r="GN26" s="60"/>
      <c r="GO26" s="60"/>
      <c r="GP26" s="60"/>
      <c r="GQ26" s="60"/>
      <c r="GR26" s="60"/>
      <c r="GS26" s="60"/>
      <c r="GT26" s="60"/>
      <c r="GU26" s="60"/>
      <c r="GV26" s="60"/>
      <c r="GW26" s="60"/>
      <c r="GX26" s="60"/>
      <c r="GY26" s="60"/>
      <c r="GZ26" s="60"/>
      <c r="HA26" s="60"/>
      <c r="HB26" s="60"/>
      <c r="HC26" s="60"/>
      <c r="HD26" s="60"/>
      <c r="HE26" s="60"/>
      <c r="HF26" s="60"/>
      <c r="HG26" s="60"/>
      <c r="HH26" s="60"/>
      <c r="HI26" s="60"/>
      <c r="HJ26" s="60"/>
      <c r="HK26" s="60"/>
      <c r="HL26" s="60"/>
      <c r="HM26" s="60"/>
      <c r="HN26" s="60"/>
      <c r="HO26" s="60"/>
      <c r="HP26" s="60"/>
      <c r="HQ26" s="60"/>
      <c r="HR26" s="60"/>
      <c r="HS26" s="60"/>
      <c r="HT26" s="60"/>
      <c r="HU26" s="60"/>
      <c r="HV26" s="60"/>
      <c r="HW26" s="60"/>
      <c r="HX26" s="60"/>
      <c r="HY26" s="60"/>
      <c r="HZ26" s="60"/>
      <c r="IA26" s="60"/>
      <c r="IB26" s="60"/>
      <c r="IC26" s="60"/>
      <c r="ID26" s="60"/>
      <c r="IE26" s="60"/>
      <c r="IF26" s="60"/>
      <c r="IG26" s="60"/>
      <c r="IH26" s="60"/>
      <c r="II26" s="60"/>
      <c r="IJ26" s="60"/>
      <c r="IK26" s="60"/>
      <c r="IL26" s="60"/>
      <c r="IM26" s="60"/>
      <c r="IN26" s="60"/>
      <c r="IO26" s="60"/>
      <c r="IP26" s="60"/>
      <c r="IQ26" s="60"/>
      <c r="IR26" s="60"/>
      <c r="IS26" s="60"/>
      <c r="IT26" s="60"/>
      <c r="IU26" s="60"/>
      <c r="IV26" s="60"/>
    </row>
    <row r="27" spans="1:256" s="8" customFormat="1" ht="20" customHeight="1" thickBot="1" x14ac:dyDescent="0.2">
      <c r="A27" s="187"/>
      <c r="B27" s="200" t="s">
        <v>83</v>
      </c>
      <c r="C27" s="20" t="str">
        <f>IF(AND(C3&gt;0,C4&gt;0,C5=0),'C'!D29,"")</f>
        <v/>
      </c>
      <c r="D27" s="20"/>
      <c r="E27" s="20" t="str">
        <f>IF(AND(E3&gt;0,E4&gt;0,E5=0),'C'!G29,"")</f>
        <v/>
      </c>
      <c r="F27" s="20"/>
      <c r="G27" s="20" t="str">
        <f>IF(AND(G3&gt;0,G4&gt;0,G5=0),'C'!I29,"")</f>
        <v/>
      </c>
      <c r="H27" s="20" t="str">
        <f>IF(AND(H3&gt;0,H4&gt;0,H5=0),'C'!J29,"")</f>
        <v/>
      </c>
      <c r="I27" s="20" t="str">
        <f>IF(AND(I3&gt;0,I4&gt;0,I5=0),'C'!K29,"")</f>
        <v/>
      </c>
      <c r="J27" s="20" t="str">
        <f>IF(AND(J3&gt;0,J4&gt;0,J5=0),'C'!L29,"")</f>
        <v/>
      </c>
      <c r="K27" s="20" t="str">
        <f>IF(AND(K3&gt;0,K4&gt;0,K5=0),'C'!M29,"")</f>
        <v/>
      </c>
      <c r="L27" s="20" t="str">
        <f>IF(AND(L3&gt;0,L4&gt;0,L5=0),'C'!O29,"")</f>
        <v/>
      </c>
      <c r="M27" s="20" t="str">
        <f>IF(AND(M3&gt;0,M4&gt;0,M5=0),'C'!P29,"")</f>
        <v/>
      </c>
      <c r="N27" s="20" t="str">
        <f>IF(AND(N3&gt;0,N4&gt;0,N5=0),'C'!Q29,"")</f>
        <v/>
      </c>
      <c r="O27" s="49" t="str">
        <f>IF(AND(O3&gt;0,O4&gt;0,O5=0),'C'!Q29,"")</f>
        <v/>
      </c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60"/>
      <c r="BG27" s="60"/>
      <c r="BH27" s="60"/>
      <c r="BI27" s="60"/>
      <c r="BJ27" s="60"/>
      <c r="BK27" s="60"/>
      <c r="BL27" s="60"/>
      <c r="BM27" s="60"/>
      <c r="BN27" s="60"/>
      <c r="BO27" s="60"/>
      <c r="BP27" s="60"/>
      <c r="BQ27" s="60"/>
      <c r="BR27" s="60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60"/>
      <c r="CM27" s="60"/>
      <c r="CN27" s="60"/>
      <c r="CO27" s="60"/>
      <c r="CP27" s="60"/>
      <c r="CQ27" s="60"/>
      <c r="CR27" s="60"/>
      <c r="CS27" s="60"/>
      <c r="CT27" s="60"/>
      <c r="CU27" s="60"/>
      <c r="CV27" s="60"/>
      <c r="CW27" s="60"/>
      <c r="CX27" s="60"/>
      <c r="CY27" s="60"/>
      <c r="CZ27" s="60"/>
      <c r="DA27" s="60"/>
      <c r="DB27" s="60"/>
      <c r="DC27" s="60"/>
      <c r="DD27" s="60"/>
      <c r="DE27" s="60"/>
      <c r="DF27" s="60"/>
      <c r="DG27" s="60"/>
      <c r="DH27" s="60"/>
      <c r="DI27" s="60"/>
      <c r="DJ27" s="60"/>
      <c r="DK27" s="60"/>
      <c r="DL27" s="60"/>
      <c r="DM27" s="60"/>
      <c r="DN27" s="60"/>
      <c r="DO27" s="60"/>
      <c r="DP27" s="60"/>
      <c r="DQ27" s="60"/>
      <c r="DR27" s="60"/>
      <c r="DS27" s="60"/>
      <c r="DT27" s="60"/>
      <c r="DU27" s="60"/>
      <c r="DV27" s="60"/>
      <c r="DW27" s="60"/>
      <c r="DX27" s="60"/>
      <c r="DY27" s="60"/>
      <c r="DZ27" s="60"/>
      <c r="EA27" s="60"/>
      <c r="EB27" s="60"/>
      <c r="EC27" s="60"/>
      <c r="ED27" s="60"/>
      <c r="EE27" s="60"/>
      <c r="EF27" s="60"/>
      <c r="EG27" s="60"/>
      <c r="EH27" s="60"/>
      <c r="EI27" s="60"/>
      <c r="EJ27" s="60"/>
      <c r="EK27" s="60"/>
      <c r="EL27" s="60"/>
      <c r="EM27" s="60"/>
      <c r="EN27" s="60"/>
      <c r="EO27" s="60"/>
      <c r="EP27" s="60"/>
      <c r="EQ27" s="60"/>
      <c r="ER27" s="60"/>
      <c r="ES27" s="60"/>
      <c r="ET27" s="60"/>
      <c r="EU27" s="60"/>
      <c r="EV27" s="60"/>
      <c r="EW27" s="60"/>
      <c r="EX27" s="60"/>
      <c r="EY27" s="60"/>
      <c r="EZ27" s="60"/>
      <c r="FA27" s="60"/>
      <c r="FB27" s="60"/>
      <c r="FC27" s="60"/>
      <c r="FD27" s="60"/>
      <c r="FE27" s="60"/>
      <c r="FF27" s="60"/>
      <c r="FG27" s="60"/>
      <c r="FH27" s="60"/>
      <c r="FI27" s="60"/>
      <c r="FJ27" s="60"/>
      <c r="FK27" s="60"/>
      <c r="FL27" s="60"/>
      <c r="FM27" s="60"/>
      <c r="FN27" s="60"/>
      <c r="FO27" s="60"/>
      <c r="FP27" s="60"/>
      <c r="FQ27" s="60"/>
      <c r="FR27" s="60"/>
      <c r="FS27" s="60"/>
      <c r="FT27" s="60"/>
      <c r="FU27" s="60"/>
      <c r="FV27" s="60"/>
      <c r="FW27" s="60"/>
      <c r="FX27" s="60"/>
      <c r="FY27" s="60"/>
      <c r="FZ27" s="60"/>
      <c r="GA27" s="60"/>
      <c r="GB27" s="60"/>
      <c r="GC27" s="60"/>
      <c r="GD27" s="60"/>
      <c r="GE27" s="60"/>
      <c r="GF27" s="60"/>
      <c r="GG27" s="60"/>
      <c r="GH27" s="60"/>
      <c r="GI27" s="60"/>
      <c r="GJ27" s="60"/>
      <c r="GK27" s="60"/>
      <c r="GL27" s="60"/>
      <c r="GM27" s="60"/>
      <c r="GN27" s="60"/>
      <c r="GO27" s="60"/>
      <c r="GP27" s="60"/>
      <c r="GQ27" s="60"/>
      <c r="GR27" s="60"/>
      <c r="GS27" s="60"/>
      <c r="GT27" s="60"/>
      <c r="GU27" s="60"/>
      <c r="GV27" s="60"/>
      <c r="GW27" s="60"/>
      <c r="GX27" s="60"/>
      <c r="GY27" s="60"/>
      <c r="GZ27" s="60"/>
      <c r="HA27" s="60"/>
      <c r="HB27" s="60"/>
      <c r="HC27" s="60"/>
      <c r="HD27" s="60"/>
      <c r="HE27" s="60"/>
      <c r="HF27" s="60"/>
      <c r="HG27" s="60"/>
      <c r="HH27" s="60"/>
      <c r="HI27" s="60"/>
      <c r="HJ27" s="60"/>
      <c r="HK27" s="60"/>
      <c r="HL27" s="60"/>
      <c r="HM27" s="60"/>
      <c r="HN27" s="60"/>
      <c r="HO27" s="60"/>
      <c r="HP27" s="60"/>
      <c r="HQ27" s="60"/>
      <c r="HR27" s="60"/>
      <c r="HS27" s="60"/>
      <c r="HT27" s="60"/>
      <c r="HU27" s="60"/>
      <c r="HV27" s="60"/>
      <c r="HW27" s="60"/>
      <c r="HX27" s="60"/>
      <c r="HY27" s="60"/>
      <c r="HZ27" s="60"/>
      <c r="IA27" s="60"/>
      <c r="IB27" s="60"/>
      <c r="IC27" s="60"/>
      <c r="ID27" s="60"/>
      <c r="IE27" s="60"/>
      <c r="IF27" s="60"/>
      <c r="IG27" s="60"/>
      <c r="IH27" s="60"/>
      <c r="II27" s="60"/>
      <c r="IJ27" s="60"/>
      <c r="IK27" s="60"/>
      <c r="IL27" s="60"/>
      <c r="IM27" s="60"/>
      <c r="IN27" s="60"/>
      <c r="IO27" s="60"/>
      <c r="IP27" s="60"/>
      <c r="IQ27" s="60"/>
      <c r="IR27" s="60"/>
      <c r="IS27" s="60"/>
      <c r="IT27" s="60"/>
      <c r="IU27" s="60"/>
      <c r="IV27" s="60"/>
    </row>
    <row r="28" spans="1:256" s="8" customFormat="1" ht="20" customHeight="1" thickBot="1" x14ac:dyDescent="0.2">
      <c r="A28" s="187"/>
      <c r="B28" s="200" t="s">
        <v>84</v>
      </c>
      <c r="C28" s="20" t="str">
        <f>IF(AND(C3&gt;0,C4&gt;0),ROUNDUP(((C4*2+C5*2))/190,0),"")</f>
        <v/>
      </c>
      <c r="D28" s="20" t="str">
        <f>IF(AND(D3&gt;0,D4&gt;0),ROUNDUP(((D4*2+D5*2))/195,0),"")</f>
        <v/>
      </c>
      <c r="E28" s="20" t="str">
        <f>IF(AND(E3&gt;0,E4&gt;0),ROUNDUP(((E4*2+E5*2))/190,0),"")</f>
        <v/>
      </c>
      <c r="F28" s="20" t="str">
        <f t="shared" ref="F28:N28" si="2">IF(AND(F3&gt;0,F4&gt;0),ROUNDUP(((F4*2+F5*2))/190,0),"")</f>
        <v/>
      </c>
      <c r="G28" s="20" t="str">
        <f t="shared" si="2"/>
        <v/>
      </c>
      <c r="H28" s="20" t="str">
        <f t="shared" si="2"/>
        <v/>
      </c>
      <c r="I28" s="20" t="str">
        <f t="shared" si="2"/>
        <v/>
      </c>
      <c r="J28" s="20" t="str">
        <f t="shared" si="2"/>
        <v/>
      </c>
      <c r="K28" s="22" t="str">
        <f t="shared" si="2"/>
        <v/>
      </c>
      <c r="L28" s="20" t="str">
        <f t="shared" si="2"/>
        <v/>
      </c>
      <c r="M28" s="20" t="str">
        <f t="shared" si="2"/>
        <v/>
      </c>
      <c r="N28" s="20" t="str">
        <f t="shared" si="2"/>
        <v/>
      </c>
      <c r="O28" s="49" t="str">
        <f>IF(AND(O3&gt;0,O4&gt;0),ROUNDUP(((O4*2+O5*2))/190,0),"")</f>
        <v/>
      </c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  <c r="AS28" s="60"/>
      <c r="AT28" s="60"/>
      <c r="AU28" s="60"/>
      <c r="AV28" s="60"/>
      <c r="AW28" s="60"/>
      <c r="AX28" s="60"/>
      <c r="AY28" s="60"/>
      <c r="AZ28" s="60"/>
      <c r="BA28" s="60"/>
      <c r="BB28" s="60"/>
      <c r="BC28" s="60"/>
      <c r="BD28" s="60"/>
      <c r="BE28" s="60"/>
      <c r="BF28" s="60"/>
      <c r="BG28" s="60"/>
      <c r="BH28" s="60"/>
      <c r="BI28" s="60"/>
      <c r="BJ28" s="60"/>
      <c r="BK28" s="60"/>
      <c r="BL28" s="60"/>
      <c r="BM28" s="60"/>
      <c r="BN28" s="60"/>
      <c r="BO28" s="60"/>
      <c r="BP28" s="60"/>
      <c r="BQ28" s="60"/>
      <c r="BR28" s="60"/>
      <c r="BS28" s="60"/>
      <c r="BT28" s="60"/>
      <c r="BU28" s="60"/>
      <c r="BV28" s="60"/>
      <c r="BW28" s="60"/>
      <c r="BX28" s="60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60"/>
      <c r="CS28" s="60"/>
      <c r="CT28" s="60"/>
      <c r="CU28" s="60"/>
      <c r="CV28" s="60"/>
      <c r="CW28" s="60"/>
      <c r="CX28" s="60"/>
      <c r="CY28" s="60"/>
      <c r="CZ28" s="60"/>
      <c r="DA28" s="60"/>
      <c r="DB28" s="60"/>
      <c r="DC28" s="60"/>
      <c r="DD28" s="60"/>
      <c r="DE28" s="60"/>
      <c r="DF28" s="60"/>
      <c r="DG28" s="60"/>
      <c r="DH28" s="60"/>
      <c r="DI28" s="60"/>
      <c r="DJ28" s="60"/>
      <c r="DK28" s="60"/>
      <c r="DL28" s="60"/>
      <c r="DM28" s="60"/>
      <c r="DN28" s="60"/>
      <c r="DO28" s="60"/>
      <c r="DP28" s="60"/>
      <c r="DQ28" s="60"/>
      <c r="DR28" s="60"/>
      <c r="DS28" s="60"/>
      <c r="DT28" s="60"/>
      <c r="DU28" s="60"/>
      <c r="DV28" s="60"/>
      <c r="DW28" s="60"/>
      <c r="DX28" s="60"/>
      <c r="DY28" s="60"/>
      <c r="DZ28" s="60"/>
      <c r="EA28" s="60"/>
      <c r="EB28" s="60"/>
      <c r="EC28" s="60"/>
      <c r="ED28" s="60"/>
      <c r="EE28" s="60"/>
      <c r="EF28" s="60"/>
      <c r="EG28" s="60"/>
      <c r="EH28" s="60"/>
      <c r="EI28" s="60"/>
      <c r="EJ28" s="60"/>
      <c r="EK28" s="60"/>
      <c r="EL28" s="60"/>
      <c r="EM28" s="60"/>
      <c r="EN28" s="60"/>
      <c r="EO28" s="60"/>
      <c r="EP28" s="60"/>
      <c r="EQ28" s="60"/>
      <c r="ER28" s="60"/>
      <c r="ES28" s="60"/>
      <c r="ET28" s="60"/>
      <c r="EU28" s="60"/>
      <c r="EV28" s="60"/>
      <c r="EW28" s="60"/>
      <c r="EX28" s="60"/>
      <c r="EY28" s="60"/>
      <c r="EZ28" s="60"/>
      <c r="FA28" s="60"/>
      <c r="FB28" s="60"/>
      <c r="FC28" s="60"/>
      <c r="FD28" s="60"/>
      <c r="FE28" s="60"/>
      <c r="FF28" s="60"/>
      <c r="FG28" s="60"/>
      <c r="FH28" s="60"/>
      <c r="FI28" s="60"/>
      <c r="FJ28" s="60"/>
      <c r="FK28" s="60"/>
      <c r="FL28" s="60"/>
      <c r="FM28" s="60"/>
      <c r="FN28" s="60"/>
      <c r="FO28" s="60"/>
      <c r="FP28" s="60"/>
      <c r="FQ28" s="60"/>
      <c r="FR28" s="60"/>
      <c r="FS28" s="60"/>
      <c r="FT28" s="60"/>
      <c r="FU28" s="60"/>
      <c r="FV28" s="60"/>
      <c r="FW28" s="60"/>
      <c r="FX28" s="60"/>
      <c r="FY28" s="60"/>
      <c r="FZ28" s="60"/>
      <c r="GA28" s="60"/>
      <c r="GB28" s="60"/>
      <c r="GC28" s="60"/>
      <c r="GD28" s="60"/>
      <c r="GE28" s="60"/>
      <c r="GF28" s="60"/>
      <c r="GG28" s="60"/>
      <c r="GH28" s="60"/>
      <c r="GI28" s="60"/>
      <c r="GJ28" s="60"/>
      <c r="GK28" s="60"/>
      <c r="GL28" s="60"/>
      <c r="GM28" s="60"/>
      <c r="GN28" s="60"/>
      <c r="GO28" s="60"/>
      <c r="GP28" s="60"/>
      <c r="GQ28" s="60"/>
      <c r="GR28" s="60"/>
      <c r="GS28" s="60"/>
      <c r="GT28" s="60"/>
      <c r="GU28" s="60"/>
      <c r="GV28" s="60"/>
      <c r="GW28" s="60"/>
      <c r="GX28" s="60"/>
      <c r="GY28" s="60"/>
      <c r="GZ28" s="60"/>
      <c r="HA28" s="60"/>
      <c r="HB28" s="60"/>
      <c r="HC28" s="60"/>
      <c r="HD28" s="60"/>
      <c r="HE28" s="60"/>
      <c r="HF28" s="60"/>
      <c r="HG28" s="60"/>
      <c r="HH28" s="60"/>
      <c r="HI28" s="60"/>
      <c r="HJ28" s="60"/>
      <c r="HK28" s="60"/>
      <c r="HL28" s="60"/>
      <c r="HM28" s="60"/>
      <c r="HN28" s="60"/>
      <c r="HO28" s="60"/>
      <c r="HP28" s="60"/>
      <c r="HQ28" s="60"/>
      <c r="HR28" s="60"/>
      <c r="HS28" s="60"/>
      <c r="HT28" s="60"/>
      <c r="HU28" s="60"/>
      <c r="HV28" s="60"/>
      <c r="HW28" s="60"/>
      <c r="HX28" s="60"/>
      <c r="HY28" s="60"/>
      <c r="HZ28" s="60"/>
      <c r="IA28" s="60"/>
      <c r="IB28" s="60"/>
      <c r="IC28" s="60"/>
      <c r="ID28" s="60"/>
      <c r="IE28" s="60"/>
      <c r="IF28" s="60"/>
      <c r="IG28" s="60"/>
      <c r="IH28" s="60"/>
      <c r="II28" s="60"/>
      <c r="IJ28" s="60"/>
      <c r="IK28" s="60"/>
      <c r="IL28" s="60"/>
      <c r="IM28" s="60"/>
      <c r="IN28" s="60"/>
      <c r="IO28" s="60"/>
      <c r="IP28" s="60"/>
      <c r="IQ28" s="60"/>
      <c r="IR28" s="60"/>
      <c r="IS28" s="60"/>
      <c r="IT28" s="60"/>
      <c r="IU28" s="60"/>
      <c r="IV28" s="60"/>
    </row>
    <row r="29" spans="1:256" s="8" customFormat="1" ht="20" customHeight="1" thickBot="1" x14ac:dyDescent="0.2">
      <c r="A29" s="187"/>
      <c r="B29" s="200" t="s">
        <v>57</v>
      </c>
      <c r="C29" s="20"/>
      <c r="D29" s="20"/>
      <c r="E29" s="20"/>
      <c r="F29" s="20"/>
      <c r="G29" s="20"/>
      <c r="H29" s="20"/>
      <c r="I29" s="20"/>
      <c r="J29" s="20"/>
      <c r="K29" s="21" t="str">
        <f>IF(K4&gt;0,'C'!M8*'C'!M9+'C'!M8*'C'!M10,"")</f>
        <v/>
      </c>
      <c r="L29" s="20"/>
      <c r="M29" s="20"/>
      <c r="N29" s="20"/>
      <c r="O29" s="49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60"/>
      <c r="BQ29" s="60"/>
      <c r="BR29" s="60"/>
      <c r="BS29" s="60"/>
      <c r="BT29" s="60"/>
      <c r="BU29" s="60"/>
      <c r="BV29" s="60"/>
      <c r="BW29" s="60"/>
      <c r="BX29" s="60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60"/>
      <c r="CK29" s="60"/>
      <c r="CL29" s="60"/>
      <c r="CM29" s="60"/>
      <c r="CN29" s="60"/>
      <c r="CO29" s="60"/>
      <c r="CP29" s="60"/>
      <c r="CQ29" s="60"/>
      <c r="CR29" s="60"/>
      <c r="CS29" s="60"/>
      <c r="CT29" s="60"/>
      <c r="CU29" s="60"/>
      <c r="CV29" s="60"/>
      <c r="CW29" s="60"/>
      <c r="CX29" s="60"/>
      <c r="CY29" s="60"/>
      <c r="CZ29" s="60"/>
      <c r="DA29" s="60"/>
      <c r="DB29" s="60"/>
      <c r="DC29" s="60"/>
      <c r="DD29" s="60"/>
      <c r="DE29" s="60"/>
      <c r="DF29" s="60"/>
      <c r="DG29" s="60"/>
      <c r="DH29" s="60"/>
      <c r="DI29" s="60"/>
      <c r="DJ29" s="60"/>
      <c r="DK29" s="60"/>
      <c r="DL29" s="60"/>
      <c r="DM29" s="60"/>
      <c r="DN29" s="60"/>
      <c r="DO29" s="60"/>
      <c r="DP29" s="60"/>
      <c r="DQ29" s="60"/>
      <c r="DR29" s="60"/>
      <c r="DS29" s="60"/>
      <c r="DT29" s="60"/>
      <c r="DU29" s="60"/>
      <c r="DV29" s="60"/>
      <c r="DW29" s="60"/>
      <c r="DX29" s="60"/>
      <c r="DY29" s="60"/>
      <c r="DZ29" s="60"/>
      <c r="EA29" s="60"/>
      <c r="EB29" s="60"/>
      <c r="EC29" s="60"/>
      <c r="ED29" s="60"/>
      <c r="EE29" s="60"/>
      <c r="EF29" s="60"/>
      <c r="EG29" s="60"/>
      <c r="EH29" s="60"/>
      <c r="EI29" s="60"/>
      <c r="EJ29" s="60"/>
      <c r="EK29" s="60"/>
      <c r="EL29" s="60"/>
      <c r="EM29" s="60"/>
      <c r="EN29" s="60"/>
      <c r="EO29" s="60"/>
      <c r="EP29" s="60"/>
      <c r="EQ29" s="60"/>
      <c r="ER29" s="60"/>
      <c r="ES29" s="60"/>
      <c r="ET29" s="60"/>
      <c r="EU29" s="60"/>
      <c r="EV29" s="60"/>
      <c r="EW29" s="60"/>
      <c r="EX29" s="60"/>
      <c r="EY29" s="60"/>
      <c r="EZ29" s="60"/>
      <c r="FA29" s="60"/>
      <c r="FB29" s="60"/>
      <c r="FC29" s="60"/>
      <c r="FD29" s="60"/>
      <c r="FE29" s="60"/>
      <c r="FF29" s="60"/>
      <c r="FG29" s="60"/>
      <c r="FH29" s="60"/>
      <c r="FI29" s="60"/>
      <c r="FJ29" s="60"/>
      <c r="FK29" s="60"/>
      <c r="FL29" s="60"/>
      <c r="FM29" s="60"/>
      <c r="FN29" s="60"/>
      <c r="FO29" s="60"/>
      <c r="FP29" s="60"/>
      <c r="FQ29" s="60"/>
      <c r="FR29" s="60"/>
      <c r="FS29" s="60"/>
      <c r="FT29" s="60"/>
      <c r="FU29" s="60"/>
      <c r="FV29" s="60"/>
      <c r="FW29" s="60"/>
      <c r="FX29" s="60"/>
      <c r="FY29" s="60"/>
      <c r="FZ29" s="60"/>
      <c r="GA29" s="60"/>
      <c r="GB29" s="60"/>
      <c r="GC29" s="60"/>
      <c r="GD29" s="60"/>
      <c r="GE29" s="60"/>
      <c r="GF29" s="60"/>
      <c r="GG29" s="60"/>
      <c r="GH29" s="60"/>
      <c r="GI29" s="60"/>
      <c r="GJ29" s="60"/>
      <c r="GK29" s="60"/>
      <c r="GL29" s="60"/>
      <c r="GM29" s="60"/>
      <c r="GN29" s="60"/>
      <c r="GO29" s="60"/>
      <c r="GP29" s="60"/>
      <c r="GQ29" s="60"/>
      <c r="GR29" s="60"/>
      <c r="GS29" s="60"/>
      <c r="GT29" s="60"/>
      <c r="GU29" s="60"/>
      <c r="GV29" s="60"/>
      <c r="GW29" s="60"/>
      <c r="GX29" s="60"/>
      <c r="GY29" s="60"/>
      <c r="GZ29" s="60"/>
      <c r="HA29" s="60"/>
      <c r="HB29" s="60"/>
      <c r="HC29" s="60"/>
      <c r="HD29" s="60"/>
      <c r="HE29" s="60"/>
      <c r="HF29" s="60"/>
      <c r="HG29" s="60"/>
      <c r="HH29" s="60"/>
      <c r="HI29" s="60"/>
      <c r="HJ29" s="60"/>
      <c r="HK29" s="60"/>
      <c r="HL29" s="60"/>
      <c r="HM29" s="60"/>
      <c r="HN29" s="60"/>
      <c r="HO29" s="60"/>
      <c r="HP29" s="60"/>
      <c r="HQ29" s="60"/>
      <c r="HR29" s="60"/>
      <c r="HS29" s="60"/>
      <c r="HT29" s="60"/>
      <c r="HU29" s="60"/>
      <c r="HV29" s="60"/>
      <c r="HW29" s="60"/>
      <c r="HX29" s="60"/>
      <c r="HY29" s="60"/>
      <c r="HZ29" s="60"/>
      <c r="IA29" s="60"/>
      <c r="IB29" s="60"/>
      <c r="IC29" s="60"/>
      <c r="ID29" s="60"/>
      <c r="IE29" s="60"/>
      <c r="IF29" s="60"/>
      <c r="IG29" s="60"/>
      <c r="IH29" s="60"/>
      <c r="II29" s="60"/>
      <c r="IJ29" s="60"/>
      <c r="IK29" s="60"/>
      <c r="IL29" s="60"/>
      <c r="IM29" s="60"/>
      <c r="IN29" s="60"/>
      <c r="IO29" s="60"/>
      <c r="IP29" s="60"/>
      <c r="IQ29" s="60"/>
      <c r="IR29" s="60"/>
      <c r="IS29" s="60"/>
      <c r="IT29" s="60"/>
      <c r="IU29" s="60"/>
      <c r="IV29" s="60"/>
    </row>
    <row r="30" spans="1:256" s="8" customFormat="1" ht="20" customHeight="1" thickBot="1" x14ac:dyDescent="0.2">
      <c r="A30" s="187"/>
      <c r="B30" s="200" t="s">
        <v>56</v>
      </c>
      <c r="C30" s="20"/>
      <c r="D30" s="20"/>
      <c r="E30" s="20"/>
      <c r="F30" s="20"/>
      <c r="G30" s="20"/>
      <c r="H30" s="20"/>
      <c r="I30" s="20"/>
      <c r="J30" s="20" t="str">
        <f>IF(J4&gt;0,'C'!L8*'C'!L9+'C'!L8*'C'!L10,"")</f>
        <v/>
      </c>
      <c r="K30" s="21" t="str">
        <f>IF(K4&gt;0,'C'!M11*'C'!M12+'C'!M11*'C'!M13,"")</f>
        <v/>
      </c>
      <c r="L30" s="20"/>
      <c r="M30" s="20" t="str">
        <f>IF(M4&gt;0,'C'!O11*'C'!O12+'C'!O11*'C'!O13,"")</f>
        <v/>
      </c>
      <c r="N30" s="20"/>
      <c r="O30" s="49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60"/>
      <c r="BJ30" s="60"/>
      <c r="BK30" s="60"/>
      <c r="BL30" s="60"/>
      <c r="BM30" s="60"/>
      <c r="BN30" s="60"/>
      <c r="BO30" s="60"/>
      <c r="BP30" s="60"/>
      <c r="BQ30" s="60"/>
      <c r="BR30" s="60"/>
      <c r="BS30" s="60"/>
      <c r="BT30" s="60"/>
      <c r="BU30" s="60"/>
      <c r="BV30" s="60"/>
      <c r="BW30" s="60"/>
      <c r="BX30" s="60"/>
      <c r="BY30" s="60"/>
      <c r="BZ30" s="60"/>
      <c r="CA30" s="60"/>
      <c r="CB30" s="60"/>
      <c r="CC30" s="60"/>
      <c r="CD30" s="60"/>
      <c r="CE30" s="60"/>
      <c r="CF30" s="60"/>
      <c r="CG30" s="60"/>
      <c r="CH30" s="60"/>
      <c r="CI30" s="60"/>
      <c r="CJ30" s="60"/>
      <c r="CK30" s="60"/>
      <c r="CL30" s="60"/>
      <c r="CM30" s="60"/>
      <c r="CN30" s="60"/>
      <c r="CO30" s="60"/>
      <c r="CP30" s="60"/>
      <c r="CQ30" s="60"/>
      <c r="CR30" s="60"/>
      <c r="CS30" s="60"/>
      <c r="CT30" s="60"/>
      <c r="CU30" s="60"/>
      <c r="CV30" s="60"/>
      <c r="CW30" s="60"/>
      <c r="CX30" s="60"/>
      <c r="CY30" s="60"/>
      <c r="CZ30" s="60"/>
      <c r="DA30" s="60"/>
      <c r="DB30" s="60"/>
      <c r="DC30" s="60"/>
      <c r="DD30" s="60"/>
      <c r="DE30" s="60"/>
      <c r="DF30" s="60"/>
      <c r="DG30" s="60"/>
      <c r="DH30" s="60"/>
      <c r="DI30" s="60"/>
      <c r="DJ30" s="60"/>
      <c r="DK30" s="60"/>
      <c r="DL30" s="60"/>
      <c r="DM30" s="60"/>
      <c r="DN30" s="60"/>
      <c r="DO30" s="60"/>
      <c r="DP30" s="60"/>
      <c r="DQ30" s="60"/>
      <c r="DR30" s="60"/>
      <c r="DS30" s="60"/>
      <c r="DT30" s="60"/>
      <c r="DU30" s="60"/>
      <c r="DV30" s="60"/>
      <c r="DW30" s="60"/>
      <c r="DX30" s="60"/>
      <c r="DY30" s="60"/>
      <c r="DZ30" s="60"/>
      <c r="EA30" s="60"/>
      <c r="EB30" s="60"/>
      <c r="EC30" s="60"/>
      <c r="ED30" s="60"/>
      <c r="EE30" s="60"/>
      <c r="EF30" s="60"/>
      <c r="EG30" s="60"/>
      <c r="EH30" s="60"/>
      <c r="EI30" s="60"/>
      <c r="EJ30" s="60"/>
      <c r="EK30" s="60"/>
      <c r="EL30" s="60"/>
      <c r="EM30" s="60"/>
      <c r="EN30" s="60"/>
      <c r="EO30" s="60"/>
      <c r="EP30" s="60"/>
      <c r="EQ30" s="60"/>
      <c r="ER30" s="60"/>
      <c r="ES30" s="60"/>
      <c r="ET30" s="60"/>
      <c r="EU30" s="60"/>
      <c r="EV30" s="60"/>
      <c r="EW30" s="60"/>
      <c r="EX30" s="60"/>
      <c r="EY30" s="60"/>
      <c r="EZ30" s="60"/>
      <c r="FA30" s="60"/>
      <c r="FB30" s="60"/>
      <c r="FC30" s="60"/>
      <c r="FD30" s="60"/>
      <c r="FE30" s="60"/>
      <c r="FF30" s="60"/>
      <c r="FG30" s="60"/>
      <c r="FH30" s="60"/>
      <c r="FI30" s="60"/>
      <c r="FJ30" s="60"/>
      <c r="FK30" s="60"/>
      <c r="FL30" s="60"/>
      <c r="FM30" s="60"/>
      <c r="FN30" s="60"/>
      <c r="FO30" s="60"/>
      <c r="FP30" s="60"/>
      <c r="FQ30" s="60"/>
      <c r="FR30" s="60"/>
      <c r="FS30" s="60"/>
      <c r="FT30" s="60"/>
      <c r="FU30" s="60"/>
      <c r="FV30" s="60"/>
      <c r="FW30" s="60"/>
      <c r="FX30" s="60"/>
      <c r="FY30" s="60"/>
      <c r="FZ30" s="60"/>
      <c r="GA30" s="60"/>
      <c r="GB30" s="60"/>
      <c r="GC30" s="60"/>
      <c r="GD30" s="60"/>
      <c r="GE30" s="60"/>
      <c r="GF30" s="60"/>
      <c r="GG30" s="60"/>
      <c r="GH30" s="60"/>
      <c r="GI30" s="60"/>
      <c r="GJ30" s="60"/>
      <c r="GK30" s="60"/>
      <c r="GL30" s="60"/>
      <c r="GM30" s="60"/>
      <c r="GN30" s="60"/>
      <c r="GO30" s="60"/>
      <c r="GP30" s="60"/>
      <c r="GQ30" s="60"/>
      <c r="GR30" s="60"/>
      <c r="GS30" s="60"/>
      <c r="GT30" s="60"/>
      <c r="GU30" s="60"/>
      <c r="GV30" s="60"/>
      <c r="GW30" s="60"/>
      <c r="GX30" s="60"/>
      <c r="GY30" s="60"/>
      <c r="GZ30" s="60"/>
      <c r="HA30" s="60"/>
      <c r="HB30" s="60"/>
      <c r="HC30" s="60"/>
      <c r="HD30" s="60"/>
      <c r="HE30" s="60"/>
      <c r="HF30" s="60"/>
      <c r="HG30" s="60"/>
      <c r="HH30" s="60"/>
      <c r="HI30" s="60"/>
      <c r="HJ30" s="60"/>
      <c r="HK30" s="60"/>
      <c r="HL30" s="60"/>
      <c r="HM30" s="60"/>
      <c r="HN30" s="60"/>
      <c r="HO30" s="60"/>
      <c r="HP30" s="60"/>
      <c r="HQ30" s="60"/>
      <c r="HR30" s="60"/>
      <c r="HS30" s="60"/>
      <c r="HT30" s="60"/>
      <c r="HU30" s="60"/>
      <c r="HV30" s="60"/>
      <c r="HW30" s="60"/>
      <c r="HX30" s="60"/>
      <c r="HY30" s="60"/>
      <c r="HZ30" s="60"/>
      <c r="IA30" s="60"/>
      <c r="IB30" s="60"/>
      <c r="IC30" s="60"/>
      <c r="ID30" s="60"/>
      <c r="IE30" s="60"/>
      <c r="IF30" s="60"/>
      <c r="IG30" s="60"/>
      <c r="IH30" s="60"/>
      <c r="II30" s="60"/>
      <c r="IJ30" s="60"/>
      <c r="IK30" s="60"/>
      <c r="IL30" s="60"/>
      <c r="IM30" s="60"/>
      <c r="IN30" s="60"/>
      <c r="IO30" s="60"/>
      <c r="IP30" s="60"/>
      <c r="IQ30" s="60"/>
      <c r="IR30" s="60"/>
      <c r="IS30" s="60"/>
      <c r="IT30" s="60"/>
      <c r="IU30" s="60"/>
      <c r="IV30" s="60"/>
    </row>
    <row r="31" spans="1:256" s="8" customFormat="1" ht="20" customHeight="1" thickBot="1" x14ac:dyDescent="0.2">
      <c r="A31" s="187"/>
      <c r="B31" s="200" t="s">
        <v>58</v>
      </c>
      <c r="C31" s="20"/>
      <c r="D31" s="20"/>
      <c r="E31" s="20"/>
      <c r="F31" s="20"/>
      <c r="G31" s="20"/>
      <c r="H31" s="20"/>
      <c r="I31" s="20"/>
      <c r="J31" s="20"/>
      <c r="K31" s="21"/>
      <c r="L31" s="20"/>
      <c r="M31" s="20" t="str">
        <f>IF(M4&gt;0,'C'!P8*'C'!P9+'C'!P8*'C'!P10,"")</f>
        <v/>
      </c>
      <c r="N31" s="20"/>
      <c r="O31" s="49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60"/>
      <c r="BJ31" s="60"/>
      <c r="BK31" s="60"/>
      <c r="BL31" s="60"/>
      <c r="BM31" s="60"/>
      <c r="BN31" s="60"/>
      <c r="BO31" s="60"/>
      <c r="BP31" s="60"/>
      <c r="BQ31" s="60"/>
      <c r="BR31" s="60"/>
      <c r="BS31" s="60"/>
      <c r="BT31" s="60"/>
      <c r="BU31" s="60"/>
      <c r="BV31" s="60"/>
      <c r="BW31" s="60"/>
      <c r="BX31" s="60"/>
      <c r="BY31" s="60"/>
      <c r="BZ31" s="60"/>
      <c r="CA31" s="60"/>
      <c r="CB31" s="60"/>
      <c r="CC31" s="60"/>
      <c r="CD31" s="60"/>
      <c r="CE31" s="60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60"/>
      <c r="CS31" s="60"/>
      <c r="CT31" s="60"/>
      <c r="CU31" s="60"/>
      <c r="CV31" s="60"/>
      <c r="CW31" s="60"/>
      <c r="CX31" s="60"/>
      <c r="CY31" s="60"/>
      <c r="CZ31" s="60"/>
      <c r="DA31" s="60"/>
      <c r="DB31" s="60"/>
      <c r="DC31" s="60"/>
      <c r="DD31" s="60"/>
      <c r="DE31" s="60"/>
      <c r="DF31" s="60"/>
      <c r="DG31" s="60"/>
      <c r="DH31" s="60"/>
      <c r="DI31" s="60"/>
      <c r="DJ31" s="60"/>
      <c r="DK31" s="60"/>
      <c r="DL31" s="60"/>
      <c r="DM31" s="60"/>
      <c r="DN31" s="60"/>
      <c r="DO31" s="60"/>
      <c r="DP31" s="60"/>
      <c r="DQ31" s="60"/>
      <c r="DR31" s="60"/>
      <c r="DS31" s="60"/>
      <c r="DT31" s="60"/>
      <c r="DU31" s="60"/>
      <c r="DV31" s="60"/>
      <c r="DW31" s="60"/>
      <c r="DX31" s="60"/>
      <c r="DY31" s="60"/>
      <c r="DZ31" s="60"/>
      <c r="EA31" s="60"/>
      <c r="EB31" s="60"/>
      <c r="EC31" s="60"/>
      <c r="ED31" s="60"/>
      <c r="EE31" s="60"/>
      <c r="EF31" s="60"/>
      <c r="EG31" s="60"/>
      <c r="EH31" s="60"/>
      <c r="EI31" s="60"/>
      <c r="EJ31" s="60"/>
      <c r="EK31" s="60"/>
      <c r="EL31" s="60"/>
      <c r="EM31" s="60"/>
      <c r="EN31" s="60"/>
      <c r="EO31" s="60"/>
      <c r="EP31" s="60"/>
      <c r="EQ31" s="60"/>
      <c r="ER31" s="60"/>
      <c r="ES31" s="60"/>
      <c r="ET31" s="60"/>
      <c r="EU31" s="60"/>
      <c r="EV31" s="60"/>
      <c r="EW31" s="60"/>
      <c r="EX31" s="60"/>
      <c r="EY31" s="60"/>
      <c r="EZ31" s="60"/>
      <c r="FA31" s="60"/>
      <c r="FB31" s="60"/>
      <c r="FC31" s="60"/>
      <c r="FD31" s="60"/>
      <c r="FE31" s="60"/>
      <c r="FF31" s="60"/>
      <c r="FG31" s="60"/>
      <c r="FH31" s="60"/>
      <c r="FI31" s="60"/>
      <c r="FJ31" s="60"/>
      <c r="FK31" s="60"/>
      <c r="FL31" s="60"/>
      <c r="FM31" s="60"/>
      <c r="FN31" s="60"/>
      <c r="FO31" s="60"/>
      <c r="FP31" s="60"/>
      <c r="FQ31" s="60"/>
      <c r="FR31" s="60"/>
      <c r="FS31" s="60"/>
      <c r="FT31" s="60"/>
      <c r="FU31" s="60"/>
      <c r="FV31" s="60"/>
      <c r="FW31" s="60"/>
      <c r="FX31" s="60"/>
      <c r="FY31" s="60"/>
      <c r="FZ31" s="60"/>
      <c r="GA31" s="60"/>
      <c r="GB31" s="60"/>
      <c r="GC31" s="60"/>
      <c r="GD31" s="60"/>
      <c r="GE31" s="60"/>
      <c r="GF31" s="60"/>
      <c r="GG31" s="60"/>
      <c r="GH31" s="60"/>
      <c r="GI31" s="60"/>
      <c r="GJ31" s="60"/>
      <c r="GK31" s="60"/>
      <c r="GL31" s="60"/>
      <c r="GM31" s="60"/>
      <c r="GN31" s="60"/>
      <c r="GO31" s="60"/>
      <c r="GP31" s="60"/>
      <c r="GQ31" s="60"/>
      <c r="GR31" s="60"/>
      <c r="GS31" s="60"/>
      <c r="GT31" s="60"/>
      <c r="GU31" s="60"/>
      <c r="GV31" s="60"/>
      <c r="GW31" s="60"/>
      <c r="GX31" s="60"/>
      <c r="GY31" s="60"/>
      <c r="GZ31" s="60"/>
      <c r="HA31" s="60"/>
      <c r="HB31" s="60"/>
      <c r="HC31" s="60"/>
      <c r="HD31" s="60"/>
      <c r="HE31" s="60"/>
      <c r="HF31" s="60"/>
      <c r="HG31" s="60"/>
      <c r="HH31" s="60"/>
      <c r="HI31" s="60"/>
      <c r="HJ31" s="60"/>
      <c r="HK31" s="60"/>
      <c r="HL31" s="60"/>
      <c r="HM31" s="60"/>
      <c r="HN31" s="60"/>
      <c r="HO31" s="60"/>
      <c r="HP31" s="60"/>
      <c r="HQ31" s="60"/>
      <c r="HR31" s="60"/>
      <c r="HS31" s="60"/>
      <c r="HT31" s="60"/>
      <c r="HU31" s="60"/>
      <c r="HV31" s="60"/>
      <c r="HW31" s="60"/>
      <c r="HX31" s="60"/>
      <c r="HY31" s="60"/>
      <c r="HZ31" s="60"/>
      <c r="IA31" s="60"/>
      <c r="IB31" s="60"/>
      <c r="IC31" s="60"/>
      <c r="ID31" s="60"/>
      <c r="IE31" s="60"/>
      <c r="IF31" s="60"/>
      <c r="IG31" s="60"/>
      <c r="IH31" s="60"/>
      <c r="II31" s="60"/>
      <c r="IJ31" s="60"/>
      <c r="IK31" s="60"/>
      <c r="IL31" s="60"/>
      <c r="IM31" s="60"/>
      <c r="IN31" s="60"/>
      <c r="IO31" s="60"/>
      <c r="IP31" s="60"/>
      <c r="IQ31" s="60"/>
      <c r="IR31" s="60"/>
      <c r="IS31" s="60"/>
      <c r="IT31" s="60"/>
      <c r="IU31" s="60"/>
      <c r="IV31" s="60"/>
    </row>
    <row r="32" spans="1:256" s="8" customFormat="1" ht="20" customHeight="1" thickBot="1" x14ac:dyDescent="0.2">
      <c r="A32" s="187"/>
      <c r="B32" s="200" t="s">
        <v>59</v>
      </c>
      <c r="C32" s="20"/>
      <c r="D32" s="20"/>
      <c r="E32" s="20"/>
      <c r="F32" s="20"/>
      <c r="G32" s="20"/>
      <c r="H32" s="20"/>
      <c r="I32" s="20"/>
      <c r="J32" s="20"/>
      <c r="K32" s="21"/>
      <c r="L32" s="20" t="str">
        <f>IF(L4&gt;0,'C'!O8*'C'!O9+'C'!O8*'C'!O10,"")</f>
        <v/>
      </c>
      <c r="M32" s="20" t="str">
        <f>IF(M4&gt;0,'C'!P11*'C'!P12+'C'!P11*'C'!P13,"")</f>
        <v/>
      </c>
      <c r="N32" s="20"/>
      <c r="O32" s="49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  <c r="FF32" s="60"/>
      <c r="FG32" s="60"/>
      <c r="FH32" s="60"/>
      <c r="FI32" s="60"/>
      <c r="FJ32" s="60"/>
      <c r="FK32" s="60"/>
      <c r="FL32" s="60"/>
      <c r="FM32" s="60"/>
      <c r="FN32" s="60"/>
      <c r="FO32" s="60"/>
      <c r="FP32" s="60"/>
      <c r="FQ32" s="60"/>
      <c r="FR32" s="60"/>
      <c r="FS32" s="60"/>
      <c r="FT32" s="60"/>
      <c r="FU32" s="60"/>
      <c r="FV32" s="60"/>
      <c r="FW32" s="60"/>
      <c r="FX32" s="60"/>
      <c r="FY32" s="60"/>
      <c r="FZ32" s="60"/>
      <c r="GA32" s="60"/>
      <c r="GB32" s="60"/>
      <c r="GC32" s="60"/>
      <c r="GD32" s="60"/>
      <c r="GE32" s="60"/>
      <c r="GF32" s="60"/>
      <c r="GG32" s="60"/>
      <c r="GH32" s="60"/>
      <c r="GI32" s="60"/>
      <c r="GJ32" s="60"/>
      <c r="GK32" s="60"/>
      <c r="GL32" s="60"/>
      <c r="GM32" s="60"/>
      <c r="GN32" s="60"/>
      <c r="GO32" s="60"/>
      <c r="GP32" s="60"/>
      <c r="GQ32" s="60"/>
      <c r="GR32" s="60"/>
      <c r="GS32" s="60"/>
      <c r="GT32" s="60"/>
      <c r="GU32" s="60"/>
      <c r="GV32" s="60"/>
      <c r="GW32" s="60"/>
      <c r="GX32" s="60"/>
      <c r="GY32" s="60"/>
      <c r="GZ32" s="60"/>
      <c r="HA32" s="60"/>
      <c r="HB32" s="60"/>
      <c r="HC32" s="60"/>
      <c r="HD32" s="60"/>
      <c r="HE32" s="60"/>
      <c r="HF32" s="60"/>
      <c r="HG32" s="60"/>
      <c r="HH32" s="60"/>
      <c r="HI32" s="60"/>
      <c r="HJ32" s="60"/>
      <c r="HK32" s="60"/>
      <c r="HL32" s="60"/>
      <c r="HM32" s="60"/>
      <c r="HN32" s="60"/>
      <c r="HO32" s="60"/>
      <c r="HP32" s="60"/>
      <c r="HQ32" s="60"/>
      <c r="HR32" s="60"/>
      <c r="HS32" s="60"/>
      <c r="HT32" s="60"/>
      <c r="HU32" s="60"/>
      <c r="HV32" s="60"/>
      <c r="HW32" s="60"/>
      <c r="HX32" s="60"/>
      <c r="HY32" s="60"/>
      <c r="HZ32" s="60"/>
      <c r="IA32" s="60"/>
      <c r="IB32" s="60"/>
      <c r="IC32" s="60"/>
      <c r="ID32" s="60"/>
      <c r="IE32" s="60"/>
      <c r="IF32" s="60"/>
      <c r="IG32" s="60"/>
      <c r="IH32" s="60"/>
      <c r="II32" s="60"/>
      <c r="IJ32" s="60"/>
      <c r="IK32" s="60"/>
      <c r="IL32" s="60"/>
      <c r="IM32" s="60"/>
      <c r="IN32" s="60"/>
      <c r="IO32" s="60"/>
      <c r="IP32" s="60"/>
      <c r="IQ32" s="60"/>
      <c r="IR32" s="60"/>
      <c r="IS32" s="60"/>
      <c r="IT32" s="60"/>
      <c r="IU32" s="60"/>
      <c r="IV32" s="60"/>
    </row>
    <row r="33" spans="1:256" s="8" customFormat="1" ht="20" customHeight="1" thickBot="1" x14ac:dyDescent="0.2">
      <c r="A33" s="187"/>
      <c r="B33" s="200" t="s">
        <v>54</v>
      </c>
      <c r="C33" s="20"/>
      <c r="D33" s="20"/>
      <c r="E33" s="20"/>
      <c r="F33" s="20"/>
      <c r="G33" s="20"/>
      <c r="H33" s="20"/>
      <c r="I33" s="20"/>
      <c r="J33" s="20"/>
      <c r="K33" s="21"/>
      <c r="L33" s="20"/>
      <c r="M33" s="20"/>
      <c r="N33" s="20" t="str">
        <f>IF(N4&gt;0,'C'!AA8*'C'!AA9+'C'!AA8*'C'!AA10,"")</f>
        <v/>
      </c>
      <c r="O33" s="49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  <c r="AS33" s="60"/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60"/>
      <c r="BJ33" s="60"/>
      <c r="BK33" s="60"/>
      <c r="BL33" s="60"/>
      <c r="BM33" s="60"/>
      <c r="BN33" s="60"/>
      <c r="BO33" s="60"/>
      <c r="BP33" s="60"/>
      <c r="BQ33" s="60"/>
      <c r="BR33" s="60"/>
      <c r="BS33" s="60"/>
      <c r="BT33" s="60"/>
      <c r="BU33" s="60"/>
      <c r="BV33" s="60"/>
      <c r="BW33" s="60"/>
      <c r="BX33" s="60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60"/>
      <c r="CR33" s="60"/>
      <c r="CS33" s="60"/>
      <c r="CT33" s="60"/>
      <c r="CU33" s="60"/>
      <c r="CV33" s="60"/>
      <c r="CW33" s="60"/>
      <c r="CX33" s="60"/>
      <c r="CY33" s="60"/>
      <c r="CZ33" s="60"/>
      <c r="DA33" s="60"/>
      <c r="DB33" s="60"/>
      <c r="DC33" s="60"/>
      <c r="DD33" s="60"/>
      <c r="DE33" s="60"/>
      <c r="DF33" s="60"/>
      <c r="DG33" s="60"/>
      <c r="DH33" s="60"/>
      <c r="DI33" s="60"/>
      <c r="DJ33" s="60"/>
      <c r="DK33" s="60"/>
      <c r="DL33" s="60"/>
      <c r="DM33" s="60"/>
      <c r="DN33" s="60"/>
      <c r="DO33" s="60"/>
      <c r="DP33" s="60"/>
      <c r="DQ33" s="60"/>
      <c r="DR33" s="60"/>
      <c r="DS33" s="60"/>
      <c r="DT33" s="60"/>
      <c r="DU33" s="60"/>
      <c r="DV33" s="60"/>
      <c r="DW33" s="60"/>
      <c r="DX33" s="60"/>
      <c r="DY33" s="60"/>
      <c r="DZ33" s="60"/>
      <c r="EA33" s="60"/>
      <c r="EB33" s="60"/>
      <c r="EC33" s="60"/>
      <c r="ED33" s="60"/>
      <c r="EE33" s="60"/>
      <c r="EF33" s="60"/>
      <c r="EG33" s="60"/>
      <c r="EH33" s="60"/>
      <c r="EI33" s="60"/>
      <c r="EJ33" s="60"/>
      <c r="EK33" s="60"/>
      <c r="EL33" s="60"/>
      <c r="EM33" s="60"/>
      <c r="EN33" s="60"/>
      <c r="EO33" s="60"/>
      <c r="EP33" s="60"/>
      <c r="EQ33" s="60"/>
      <c r="ER33" s="60"/>
      <c r="ES33" s="60"/>
      <c r="ET33" s="60"/>
      <c r="EU33" s="60"/>
      <c r="EV33" s="60"/>
      <c r="EW33" s="60"/>
      <c r="EX33" s="60"/>
      <c r="EY33" s="60"/>
      <c r="EZ33" s="60"/>
      <c r="FA33" s="60"/>
      <c r="FB33" s="60"/>
      <c r="FC33" s="60"/>
      <c r="FD33" s="60"/>
      <c r="FE33" s="60"/>
      <c r="FF33" s="60"/>
      <c r="FG33" s="60"/>
      <c r="FH33" s="60"/>
      <c r="FI33" s="60"/>
      <c r="FJ33" s="60"/>
      <c r="FK33" s="60"/>
      <c r="FL33" s="60"/>
      <c r="FM33" s="60"/>
      <c r="FN33" s="60"/>
      <c r="FO33" s="60"/>
      <c r="FP33" s="60"/>
      <c r="FQ33" s="60"/>
      <c r="FR33" s="60"/>
      <c r="FS33" s="60"/>
      <c r="FT33" s="60"/>
      <c r="FU33" s="60"/>
      <c r="FV33" s="60"/>
      <c r="FW33" s="60"/>
      <c r="FX33" s="60"/>
      <c r="FY33" s="60"/>
      <c r="FZ33" s="60"/>
      <c r="GA33" s="60"/>
      <c r="GB33" s="60"/>
      <c r="GC33" s="60"/>
      <c r="GD33" s="60"/>
      <c r="GE33" s="60"/>
      <c r="GF33" s="60"/>
      <c r="GG33" s="60"/>
      <c r="GH33" s="60"/>
      <c r="GI33" s="60"/>
      <c r="GJ33" s="60"/>
      <c r="GK33" s="60"/>
      <c r="GL33" s="60"/>
      <c r="GM33" s="60"/>
      <c r="GN33" s="60"/>
      <c r="GO33" s="60"/>
      <c r="GP33" s="60"/>
      <c r="GQ33" s="60"/>
      <c r="GR33" s="60"/>
      <c r="GS33" s="60"/>
      <c r="GT33" s="60"/>
      <c r="GU33" s="60"/>
      <c r="GV33" s="60"/>
      <c r="GW33" s="60"/>
      <c r="GX33" s="60"/>
      <c r="GY33" s="60"/>
      <c r="GZ33" s="60"/>
      <c r="HA33" s="60"/>
      <c r="HB33" s="60"/>
      <c r="HC33" s="60"/>
      <c r="HD33" s="60"/>
      <c r="HE33" s="60"/>
      <c r="HF33" s="60"/>
      <c r="HG33" s="60"/>
      <c r="HH33" s="60"/>
      <c r="HI33" s="60"/>
      <c r="HJ33" s="60"/>
      <c r="HK33" s="60"/>
      <c r="HL33" s="60"/>
      <c r="HM33" s="60"/>
      <c r="HN33" s="60"/>
      <c r="HO33" s="60"/>
      <c r="HP33" s="60"/>
      <c r="HQ33" s="60"/>
      <c r="HR33" s="60"/>
      <c r="HS33" s="60"/>
      <c r="HT33" s="60"/>
      <c r="HU33" s="60"/>
      <c r="HV33" s="60"/>
      <c r="HW33" s="60"/>
      <c r="HX33" s="60"/>
      <c r="HY33" s="60"/>
      <c r="HZ33" s="60"/>
      <c r="IA33" s="60"/>
      <c r="IB33" s="60"/>
      <c r="IC33" s="60"/>
      <c r="ID33" s="60"/>
      <c r="IE33" s="60"/>
      <c r="IF33" s="60"/>
      <c r="IG33" s="60"/>
      <c r="IH33" s="60"/>
      <c r="II33" s="60"/>
      <c r="IJ33" s="60"/>
      <c r="IK33" s="60"/>
      <c r="IL33" s="60"/>
      <c r="IM33" s="60"/>
      <c r="IN33" s="60"/>
      <c r="IO33" s="60"/>
      <c r="IP33" s="60"/>
      <c r="IQ33" s="60"/>
      <c r="IR33" s="60"/>
      <c r="IS33" s="60"/>
      <c r="IT33" s="60"/>
      <c r="IU33" s="60"/>
      <c r="IV33" s="60"/>
    </row>
    <row r="34" spans="1:256" s="8" customFormat="1" ht="20" customHeight="1" thickBot="1" x14ac:dyDescent="0.2">
      <c r="A34" s="187"/>
      <c r="B34" s="200" t="s">
        <v>55</v>
      </c>
      <c r="C34" s="20"/>
      <c r="D34" s="20"/>
      <c r="E34" s="20"/>
      <c r="F34" s="20"/>
      <c r="G34" s="20"/>
      <c r="H34" s="20"/>
      <c r="I34" s="20"/>
      <c r="J34" s="20"/>
      <c r="K34" s="21"/>
      <c r="L34" s="20"/>
      <c r="M34" s="20"/>
      <c r="N34" s="20" t="str">
        <f>IF(N4&gt;0,'C'!AA15*'C'!AA16+'C'!AA15*'C'!AA17,"")</f>
        <v/>
      </c>
      <c r="O34" s="49" t="str">
        <f>IF(O4&gt;0,'C'!AB8*'C'!AB9+'C'!AB8*'C'!AB10,"")</f>
        <v/>
      </c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  <c r="AS34" s="60"/>
      <c r="AT34" s="60"/>
      <c r="AU34" s="60"/>
      <c r="AV34" s="60"/>
      <c r="AW34" s="60"/>
      <c r="AX34" s="60"/>
      <c r="AY34" s="60"/>
      <c r="AZ34" s="60"/>
      <c r="BA34" s="60"/>
      <c r="BB34" s="60"/>
      <c r="BC34" s="60"/>
      <c r="BD34" s="60"/>
      <c r="BE34" s="60"/>
      <c r="BF34" s="60"/>
      <c r="BG34" s="60"/>
      <c r="BH34" s="60"/>
      <c r="BI34" s="60"/>
      <c r="BJ34" s="60"/>
      <c r="BK34" s="60"/>
      <c r="BL34" s="60"/>
      <c r="BM34" s="60"/>
      <c r="BN34" s="60"/>
      <c r="BO34" s="60"/>
      <c r="BP34" s="60"/>
      <c r="BQ34" s="60"/>
      <c r="BR34" s="60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60"/>
      <c r="CF34" s="60"/>
      <c r="CG34" s="60"/>
      <c r="CH34" s="60"/>
      <c r="CI34" s="60"/>
      <c r="CJ34" s="60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  <c r="CX34" s="60"/>
      <c r="CY34" s="60"/>
      <c r="CZ34" s="60"/>
      <c r="DA34" s="60"/>
      <c r="DB34" s="60"/>
      <c r="DC34" s="60"/>
      <c r="DD34" s="60"/>
      <c r="DE34" s="60"/>
      <c r="DF34" s="60"/>
      <c r="DG34" s="60"/>
      <c r="DH34" s="60"/>
      <c r="DI34" s="60"/>
      <c r="DJ34" s="60"/>
      <c r="DK34" s="60"/>
      <c r="DL34" s="60"/>
      <c r="DM34" s="60"/>
      <c r="DN34" s="60"/>
      <c r="DO34" s="60"/>
      <c r="DP34" s="60"/>
      <c r="DQ34" s="60"/>
      <c r="DR34" s="60"/>
      <c r="DS34" s="60"/>
      <c r="DT34" s="60"/>
      <c r="DU34" s="60"/>
      <c r="DV34" s="60"/>
      <c r="DW34" s="60"/>
      <c r="DX34" s="60"/>
      <c r="DY34" s="60"/>
      <c r="DZ34" s="60"/>
      <c r="EA34" s="60"/>
      <c r="EB34" s="60"/>
      <c r="EC34" s="60"/>
      <c r="ED34" s="60"/>
      <c r="EE34" s="60"/>
      <c r="EF34" s="60"/>
      <c r="EG34" s="60"/>
      <c r="EH34" s="60"/>
      <c r="EI34" s="60"/>
      <c r="EJ34" s="60"/>
      <c r="EK34" s="60"/>
      <c r="EL34" s="60"/>
      <c r="EM34" s="60"/>
      <c r="EN34" s="60"/>
      <c r="EO34" s="60"/>
      <c r="EP34" s="60"/>
      <c r="EQ34" s="60"/>
      <c r="ER34" s="60"/>
      <c r="ES34" s="60"/>
      <c r="ET34" s="60"/>
      <c r="EU34" s="60"/>
      <c r="EV34" s="60"/>
      <c r="EW34" s="60"/>
      <c r="EX34" s="60"/>
      <c r="EY34" s="60"/>
      <c r="EZ34" s="60"/>
      <c r="FA34" s="60"/>
      <c r="FB34" s="60"/>
      <c r="FC34" s="60"/>
      <c r="FD34" s="60"/>
      <c r="FE34" s="60"/>
      <c r="FF34" s="60"/>
      <c r="FG34" s="60"/>
      <c r="FH34" s="60"/>
      <c r="FI34" s="60"/>
      <c r="FJ34" s="60"/>
      <c r="FK34" s="60"/>
      <c r="FL34" s="60"/>
      <c r="FM34" s="60"/>
      <c r="FN34" s="60"/>
      <c r="FO34" s="60"/>
      <c r="FP34" s="60"/>
      <c r="FQ34" s="60"/>
      <c r="FR34" s="60"/>
      <c r="FS34" s="60"/>
      <c r="FT34" s="60"/>
      <c r="FU34" s="60"/>
      <c r="FV34" s="60"/>
      <c r="FW34" s="60"/>
      <c r="FX34" s="60"/>
      <c r="FY34" s="60"/>
      <c r="FZ34" s="60"/>
      <c r="GA34" s="60"/>
      <c r="GB34" s="60"/>
      <c r="GC34" s="60"/>
      <c r="GD34" s="60"/>
      <c r="GE34" s="60"/>
      <c r="GF34" s="60"/>
      <c r="GG34" s="60"/>
      <c r="GH34" s="60"/>
      <c r="GI34" s="60"/>
      <c r="GJ34" s="60"/>
      <c r="GK34" s="60"/>
      <c r="GL34" s="60"/>
      <c r="GM34" s="60"/>
      <c r="GN34" s="60"/>
      <c r="GO34" s="60"/>
      <c r="GP34" s="60"/>
      <c r="GQ34" s="60"/>
      <c r="GR34" s="60"/>
      <c r="GS34" s="60"/>
      <c r="GT34" s="60"/>
      <c r="GU34" s="60"/>
      <c r="GV34" s="60"/>
      <c r="GW34" s="60"/>
      <c r="GX34" s="60"/>
      <c r="GY34" s="60"/>
      <c r="GZ34" s="60"/>
      <c r="HA34" s="60"/>
      <c r="HB34" s="60"/>
      <c r="HC34" s="60"/>
      <c r="HD34" s="60"/>
      <c r="HE34" s="60"/>
      <c r="HF34" s="60"/>
      <c r="HG34" s="60"/>
      <c r="HH34" s="60"/>
      <c r="HI34" s="60"/>
      <c r="HJ34" s="60"/>
      <c r="HK34" s="60"/>
      <c r="HL34" s="60"/>
      <c r="HM34" s="60"/>
      <c r="HN34" s="60"/>
      <c r="HO34" s="60"/>
      <c r="HP34" s="60"/>
      <c r="HQ34" s="60"/>
      <c r="HR34" s="60"/>
      <c r="HS34" s="60"/>
      <c r="HT34" s="60"/>
      <c r="HU34" s="60"/>
      <c r="HV34" s="60"/>
      <c r="HW34" s="60"/>
      <c r="HX34" s="60"/>
      <c r="HY34" s="60"/>
      <c r="HZ34" s="60"/>
      <c r="IA34" s="60"/>
      <c r="IB34" s="60"/>
      <c r="IC34" s="60"/>
      <c r="ID34" s="60"/>
      <c r="IE34" s="60"/>
      <c r="IF34" s="60"/>
      <c r="IG34" s="60"/>
      <c r="IH34" s="60"/>
      <c r="II34" s="60"/>
      <c r="IJ34" s="60"/>
      <c r="IK34" s="60"/>
      <c r="IL34" s="60"/>
      <c r="IM34" s="60"/>
      <c r="IN34" s="60"/>
      <c r="IO34" s="60"/>
      <c r="IP34" s="60"/>
      <c r="IQ34" s="60"/>
      <c r="IR34" s="60"/>
      <c r="IS34" s="60"/>
      <c r="IT34" s="60"/>
      <c r="IU34" s="60"/>
      <c r="IV34" s="60"/>
    </row>
    <row r="35" spans="1:256" s="8" customFormat="1" ht="20" customHeight="1" thickBot="1" x14ac:dyDescent="0.2">
      <c r="A35" s="187"/>
      <c r="B35" s="200" t="s">
        <v>118</v>
      </c>
      <c r="C35" s="20" t="str">
        <f>IF(AND(C3&gt;0,C4&gt;0,C5&gt;0),ROUNDUP(C3/500,0),"")</f>
        <v/>
      </c>
      <c r="D35" s="20" t="str">
        <f t="shared" ref="D35:O35" si="3">IF(AND(D3&gt;0,D4&gt;0,D5&gt;0),ROUNDUP(D3/500,0),"")</f>
        <v/>
      </c>
      <c r="E35" s="20" t="str">
        <f t="shared" si="3"/>
        <v/>
      </c>
      <c r="F35" s="20" t="str">
        <f t="shared" si="3"/>
        <v/>
      </c>
      <c r="G35" s="20" t="str">
        <f t="shared" si="3"/>
        <v/>
      </c>
      <c r="H35" s="20" t="str">
        <f t="shared" si="3"/>
        <v/>
      </c>
      <c r="I35" s="20" t="str">
        <f t="shared" si="3"/>
        <v/>
      </c>
      <c r="J35" s="20" t="str">
        <f t="shared" si="3"/>
        <v/>
      </c>
      <c r="K35" s="21" t="str">
        <f t="shared" si="3"/>
        <v/>
      </c>
      <c r="L35" s="20" t="str">
        <f t="shared" si="3"/>
        <v/>
      </c>
      <c r="M35" s="20" t="str">
        <f t="shared" si="3"/>
        <v/>
      </c>
      <c r="N35" s="20" t="str">
        <f t="shared" si="3"/>
        <v/>
      </c>
      <c r="O35" s="49" t="str">
        <f t="shared" si="3"/>
        <v/>
      </c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  <c r="AL35" s="60"/>
      <c r="AM35" s="60"/>
      <c r="AN35" s="60"/>
      <c r="AO35" s="60"/>
      <c r="AP35" s="60"/>
      <c r="AQ35" s="60"/>
      <c r="AR35" s="60"/>
      <c r="AS35" s="60"/>
      <c r="AT35" s="60"/>
      <c r="AU35" s="60"/>
      <c r="AV35" s="60"/>
      <c r="AW35" s="60"/>
      <c r="AX35" s="60"/>
      <c r="AY35" s="60"/>
      <c r="AZ35" s="60"/>
      <c r="BA35" s="60"/>
      <c r="BB35" s="60"/>
      <c r="BC35" s="60"/>
      <c r="BD35" s="60"/>
      <c r="BE35" s="60"/>
      <c r="BF35" s="60"/>
      <c r="BG35" s="60"/>
      <c r="BH35" s="60"/>
      <c r="BI35" s="60"/>
      <c r="BJ35" s="60"/>
      <c r="BK35" s="60"/>
      <c r="BL35" s="60"/>
      <c r="BM35" s="60"/>
      <c r="BN35" s="60"/>
      <c r="BO35" s="60"/>
      <c r="BP35" s="60"/>
      <c r="BQ35" s="60"/>
      <c r="BR35" s="60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60"/>
      <c r="CF35" s="60"/>
      <c r="CG35" s="60"/>
      <c r="CH35" s="60"/>
      <c r="CI35" s="60"/>
      <c r="CJ35" s="60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  <c r="CX35" s="60"/>
      <c r="CY35" s="60"/>
      <c r="CZ35" s="60"/>
      <c r="DA35" s="60"/>
      <c r="DB35" s="60"/>
      <c r="DC35" s="60"/>
      <c r="DD35" s="60"/>
      <c r="DE35" s="60"/>
      <c r="DF35" s="60"/>
      <c r="DG35" s="60"/>
      <c r="DH35" s="60"/>
      <c r="DI35" s="60"/>
      <c r="DJ35" s="60"/>
      <c r="DK35" s="60"/>
      <c r="DL35" s="60"/>
      <c r="DM35" s="60"/>
      <c r="DN35" s="60"/>
      <c r="DO35" s="60"/>
      <c r="DP35" s="60"/>
      <c r="DQ35" s="60"/>
      <c r="DR35" s="60"/>
      <c r="DS35" s="60"/>
      <c r="DT35" s="60"/>
      <c r="DU35" s="60"/>
      <c r="DV35" s="60"/>
      <c r="DW35" s="60"/>
      <c r="DX35" s="60"/>
      <c r="DY35" s="60"/>
      <c r="DZ35" s="60"/>
      <c r="EA35" s="60"/>
      <c r="EB35" s="60"/>
      <c r="EC35" s="60"/>
      <c r="ED35" s="60"/>
      <c r="EE35" s="60"/>
      <c r="EF35" s="60"/>
      <c r="EG35" s="60"/>
      <c r="EH35" s="60"/>
      <c r="EI35" s="60"/>
      <c r="EJ35" s="60"/>
      <c r="EK35" s="60"/>
      <c r="EL35" s="60"/>
      <c r="EM35" s="60"/>
      <c r="EN35" s="60"/>
      <c r="EO35" s="60"/>
      <c r="EP35" s="60"/>
      <c r="EQ35" s="60"/>
      <c r="ER35" s="60"/>
      <c r="ES35" s="60"/>
      <c r="ET35" s="60"/>
      <c r="EU35" s="60"/>
      <c r="EV35" s="60"/>
      <c r="EW35" s="60"/>
      <c r="EX35" s="60"/>
      <c r="EY35" s="60"/>
      <c r="EZ35" s="60"/>
      <c r="FA35" s="60"/>
      <c r="FB35" s="60"/>
      <c r="FC35" s="60"/>
      <c r="FD35" s="60"/>
      <c r="FE35" s="60"/>
      <c r="FF35" s="60"/>
      <c r="FG35" s="60"/>
      <c r="FH35" s="60"/>
      <c r="FI35" s="60"/>
      <c r="FJ35" s="60"/>
      <c r="FK35" s="60"/>
      <c r="FL35" s="60"/>
      <c r="FM35" s="60"/>
      <c r="FN35" s="60"/>
      <c r="FO35" s="60"/>
      <c r="FP35" s="60"/>
      <c r="FQ35" s="60"/>
      <c r="FR35" s="60"/>
      <c r="FS35" s="60"/>
      <c r="FT35" s="60"/>
      <c r="FU35" s="60"/>
      <c r="FV35" s="60"/>
      <c r="FW35" s="60"/>
      <c r="FX35" s="60"/>
      <c r="FY35" s="60"/>
      <c r="FZ35" s="60"/>
      <c r="GA35" s="60"/>
      <c r="GB35" s="60"/>
      <c r="GC35" s="60"/>
      <c r="GD35" s="60"/>
      <c r="GE35" s="60"/>
      <c r="GF35" s="60"/>
      <c r="GG35" s="60"/>
      <c r="GH35" s="60"/>
      <c r="GI35" s="60"/>
      <c r="GJ35" s="60"/>
      <c r="GK35" s="60"/>
      <c r="GL35" s="60"/>
      <c r="GM35" s="60"/>
      <c r="GN35" s="60"/>
      <c r="GO35" s="60"/>
      <c r="GP35" s="60"/>
      <c r="GQ35" s="60"/>
      <c r="GR35" s="60"/>
      <c r="GS35" s="60"/>
      <c r="GT35" s="60"/>
      <c r="GU35" s="60"/>
      <c r="GV35" s="60"/>
      <c r="GW35" s="60"/>
      <c r="GX35" s="60"/>
      <c r="GY35" s="60"/>
      <c r="GZ35" s="60"/>
      <c r="HA35" s="60"/>
      <c r="HB35" s="60"/>
      <c r="HC35" s="60"/>
      <c r="HD35" s="60"/>
      <c r="HE35" s="60"/>
      <c r="HF35" s="60"/>
      <c r="HG35" s="60"/>
      <c r="HH35" s="60"/>
      <c r="HI35" s="60"/>
      <c r="HJ35" s="60"/>
      <c r="HK35" s="60"/>
      <c r="HL35" s="60"/>
      <c r="HM35" s="60"/>
      <c r="HN35" s="60"/>
      <c r="HO35" s="60"/>
      <c r="HP35" s="60"/>
      <c r="HQ35" s="60"/>
      <c r="HR35" s="60"/>
      <c r="HS35" s="60"/>
      <c r="HT35" s="60"/>
      <c r="HU35" s="60"/>
      <c r="HV35" s="60"/>
      <c r="HW35" s="60"/>
      <c r="HX35" s="60"/>
      <c r="HY35" s="60"/>
      <c r="HZ35" s="60"/>
      <c r="IA35" s="60"/>
      <c r="IB35" s="60"/>
      <c r="IC35" s="60"/>
      <c r="ID35" s="60"/>
      <c r="IE35" s="60"/>
      <c r="IF35" s="60"/>
      <c r="IG35" s="60"/>
      <c r="IH35" s="60"/>
      <c r="II35" s="60"/>
      <c r="IJ35" s="60"/>
      <c r="IK35" s="60"/>
      <c r="IL35" s="60"/>
      <c r="IM35" s="60"/>
      <c r="IN35" s="60"/>
      <c r="IO35" s="60"/>
      <c r="IP35" s="60"/>
      <c r="IQ35" s="60"/>
      <c r="IR35" s="60"/>
      <c r="IS35" s="60"/>
      <c r="IT35" s="60"/>
      <c r="IU35" s="60"/>
      <c r="IV35" s="60"/>
    </row>
    <row r="36" spans="1:256" s="8" customFormat="1" ht="20" customHeight="1" thickBot="1" x14ac:dyDescent="0.2">
      <c r="A36" s="186"/>
      <c r="B36" s="198" t="s">
        <v>46</v>
      </c>
      <c r="C36" s="23" t="str">
        <f>IF(AND(C3&gt;0,C4&gt;0),'C'!D34,"")</f>
        <v/>
      </c>
      <c r="D36" s="23" t="str">
        <f>IF(AND(D3&gt;0,D4&gt;0),'C'!E34,"")</f>
        <v/>
      </c>
      <c r="E36" s="23" t="str">
        <f>IF(AND(E3&gt;0,E4&gt;0),'C'!G34,"")</f>
        <v/>
      </c>
      <c r="F36" s="23" t="str">
        <f>IF(AND(F3&gt;0,F4&gt;0),'C'!H34,"")</f>
        <v/>
      </c>
      <c r="G36" s="23" t="str">
        <f>IF(AND(G3&gt;0,G4&gt;0),'C'!I34,"")</f>
        <v/>
      </c>
      <c r="H36" s="23" t="str">
        <f>IF(AND(H3&gt;0,H4&gt;0),'C'!J34,"")</f>
        <v/>
      </c>
      <c r="I36" s="23" t="str">
        <f>IF(AND(I3&gt;0,I4&gt;0),'C'!K34,"")</f>
        <v/>
      </c>
      <c r="J36" s="23" t="str">
        <f>IF(AND(J3&gt;0,J4&gt;0),'C'!L34,"")</f>
        <v/>
      </c>
      <c r="K36" s="24" t="str">
        <f>IF(AND(K3&gt;0,K4&gt;0),'C'!M34,"")</f>
        <v/>
      </c>
      <c r="L36" s="23" t="str">
        <f>IF(AND(L3&gt;0,L4&gt;0),'C'!O34,"")</f>
        <v/>
      </c>
      <c r="M36" s="23" t="str">
        <f>IF(AND(M3&gt;0,M4&gt;0),'C'!P34,"")</f>
        <v/>
      </c>
      <c r="N36" s="23" t="str">
        <f>IF(AND(N3&gt;0,N4&gt;0),'C'!Q34,"")</f>
        <v/>
      </c>
      <c r="O36" s="50" t="str">
        <f>IF(AND(O3&gt;0,O4&gt;0),'C'!R34,"")</f>
        <v/>
      </c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60"/>
      <c r="AN36" s="60"/>
      <c r="AO36" s="60"/>
      <c r="AP36" s="60"/>
      <c r="AQ36" s="60"/>
      <c r="AR36" s="60"/>
      <c r="AS36" s="60"/>
      <c r="AT36" s="60"/>
      <c r="AU36" s="60"/>
      <c r="AV36" s="60"/>
      <c r="AW36" s="60"/>
      <c r="AX36" s="60"/>
      <c r="AY36" s="60"/>
      <c r="AZ36" s="60"/>
      <c r="BA36" s="60"/>
      <c r="BB36" s="60"/>
      <c r="BC36" s="60"/>
      <c r="BD36" s="60"/>
      <c r="BE36" s="60"/>
      <c r="BF36" s="60"/>
      <c r="BG36" s="60"/>
      <c r="BH36" s="60"/>
      <c r="BI36" s="60"/>
      <c r="BJ36" s="60"/>
      <c r="BK36" s="60"/>
      <c r="BL36" s="60"/>
      <c r="BM36" s="60"/>
      <c r="BN36" s="60"/>
      <c r="BO36" s="60"/>
      <c r="BP36" s="60"/>
      <c r="BQ36" s="60"/>
      <c r="BR36" s="60"/>
      <c r="BS36" s="60"/>
      <c r="BT36" s="60"/>
      <c r="BU36" s="60"/>
      <c r="BV36" s="60"/>
      <c r="BW36" s="60"/>
      <c r="BX36" s="60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  <c r="CX36" s="60"/>
      <c r="CY36" s="60"/>
      <c r="CZ36" s="60"/>
      <c r="DA36" s="60"/>
      <c r="DB36" s="60"/>
      <c r="DC36" s="60"/>
      <c r="DD36" s="60"/>
      <c r="DE36" s="60"/>
      <c r="DF36" s="60"/>
      <c r="DG36" s="60"/>
      <c r="DH36" s="60"/>
      <c r="DI36" s="60"/>
      <c r="DJ36" s="60"/>
      <c r="DK36" s="60"/>
      <c r="DL36" s="60"/>
      <c r="DM36" s="60"/>
      <c r="DN36" s="60"/>
      <c r="DO36" s="60"/>
      <c r="DP36" s="60"/>
      <c r="DQ36" s="60"/>
      <c r="DR36" s="60"/>
      <c r="DS36" s="60"/>
      <c r="DT36" s="60"/>
      <c r="DU36" s="60"/>
      <c r="DV36" s="60"/>
      <c r="DW36" s="60"/>
      <c r="DX36" s="60"/>
      <c r="DY36" s="60"/>
      <c r="DZ36" s="60"/>
      <c r="EA36" s="60"/>
      <c r="EB36" s="60"/>
      <c r="EC36" s="60"/>
      <c r="ED36" s="60"/>
      <c r="EE36" s="60"/>
      <c r="EF36" s="60"/>
      <c r="EG36" s="60"/>
      <c r="EH36" s="60"/>
      <c r="EI36" s="60"/>
      <c r="EJ36" s="60"/>
      <c r="EK36" s="60"/>
      <c r="EL36" s="60"/>
      <c r="EM36" s="60"/>
      <c r="EN36" s="60"/>
      <c r="EO36" s="60"/>
      <c r="EP36" s="60"/>
      <c r="EQ36" s="60"/>
      <c r="ER36" s="60"/>
      <c r="ES36" s="60"/>
      <c r="ET36" s="60"/>
      <c r="EU36" s="60"/>
      <c r="EV36" s="60"/>
      <c r="EW36" s="60"/>
      <c r="EX36" s="60"/>
      <c r="EY36" s="60"/>
      <c r="EZ36" s="60"/>
      <c r="FA36" s="60"/>
      <c r="FB36" s="60"/>
      <c r="FC36" s="60"/>
      <c r="FD36" s="60"/>
      <c r="FE36" s="60"/>
      <c r="FF36" s="60"/>
      <c r="FG36" s="60"/>
      <c r="FH36" s="60"/>
      <c r="FI36" s="60"/>
      <c r="FJ36" s="60"/>
      <c r="FK36" s="60"/>
      <c r="FL36" s="60"/>
      <c r="FM36" s="60"/>
      <c r="FN36" s="60"/>
      <c r="FO36" s="60"/>
      <c r="FP36" s="60"/>
      <c r="FQ36" s="60"/>
      <c r="FR36" s="60"/>
      <c r="FS36" s="60"/>
      <c r="FT36" s="60"/>
      <c r="FU36" s="60"/>
      <c r="FV36" s="60"/>
      <c r="FW36" s="60"/>
      <c r="FX36" s="60"/>
      <c r="FY36" s="60"/>
      <c r="FZ36" s="60"/>
      <c r="GA36" s="60"/>
      <c r="GB36" s="60"/>
      <c r="GC36" s="60"/>
      <c r="GD36" s="60"/>
      <c r="GE36" s="60"/>
      <c r="GF36" s="60"/>
      <c r="GG36" s="60"/>
      <c r="GH36" s="60"/>
      <c r="GI36" s="60"/>
      <c r="GJ36" s="60"/>
      <c r="GK36" s="60"/>
      <c r="GL36" s="60"/>
      <c r="GM36" s="60"/>
      <c r="GN36" s="60"/>
      <c r="GO36" s="60"/>
      <c r="GP36" s="60"/>
      <c r="GQ36" s="60"/>
      <c r="GR36" s="60"/>
      <c r="GS36" s="60"/>
      <c r="GT36" s="60"/>
      <c r="GU36" s="60"/>
      <c r="GV36" s="60"/>
      <c r="GW36" s="60"/>
      <c r="GX36" s="60"/>
      <c r="GY36" s="60"/>
      <c r="GZ36" s="60"/>
      <c r="HA36" s="60"/>
      <c r="HB36" s="60"/>
      <c r="HC36" s="60"/>
      <c r="HD36" s="60"/>
      <c r="HE36" s="60"/>
      <c r="HF36" s="60"/>
      <c r="HG36" s="60"/>
      <c r="HH36" s="60"/>
      <c r="HI36" s="60"/>
      <c r="HJ36" s="60"/>
      <c r="HK36" s="60"/>
      <c r="HL36" s="60"/>
      <c r="HM36" s="60"/>
      <c r="HN36" s="60"/>
      <c r="HO36" s="60"/>
      <c r="HP36" s="60"/>
      <c r="HQ36" s="60"/>
      <c r="HR36" s="60"/>
      <c r="HS36" s="60"/>
      <c r="HT36" s="60"/>
      <c r="HU36" s="60"/>
      <c r="HV36" s="60"/>
      <c r="HW36" s="60"/>
      <c r="HX36" s="60"/>
      <c r="HY36" s="60"/>
      <c r="HZ36" s="60"/>
      <c r="IA36" s="60"/>
      <c r="IB36" s="60"/>
      <c r="IC36" s="60"/>
      <c r="ID36" s="60"/>
      <c r="IE36" s="60"/>
      <c r="IF36" s="60"/>
      <c r="IG36" s="60"/>
      <c r="IH36" s="60"/>
      <c r="II36" s="60"/>
      <c r="IJ36" s="60"/>
      <c r="IK36" s="60"/>
      <c r="IL36" s="60"/>
      <c r="IM36" s="60"/>
      <c r="IN36" s="60"/>
      <c r="IO36" s="60"/>
      <c r="IP36" s="60"/>
      <c r="IQ36" s="60"/>
      <c r="IR36" s="60"/>
      <c r="IS36" s="60"/>
      <c r="IT36" s="60"/>
      <c r="IU36" s="60"/>
      <c r="IV36" s="60"/>
    </row>
    <row r="37" spans="1:256" s="8" customFormat="1" ht="6" customHeight="1" x14ac:dyDescent="0.15">
      <c r="A37" s="96"/>
      <c r="B37" s="201"/>
      <c r="C37" s="99"/>
      <c r="D37" s="99"/>
      <c r="E37" s="99"/>
      <c r="F37" s="99"/>
      <c r="G37" s="99"/>
      <c r="H37" s="99"/>
      <c r="I37" s="99"/>
      <c r="J37" s="99"/>
      <c r="K37" s="99"/>
      <c r="L37" s="99"/>
      <c r="M37" s="99"/>
      <c r="N37" s="99"/>
      <c r="O37" s="10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60"/>
      <c r="AN37" s="60"/>
      <c r="AO37" s="60"/>
      <c r="AP37" s="60"/>
      <c r="AQ37" s="60"/>
      <c r="AR37" s="60"/>
      <c r="AS37" s="60"/>
      <c r="AT37" s="60"/>
      <c r="AU37" s="60"/>
      <c r="AV37" s="60"/>
      <c r="AW37" s="60"/>
      <c r="AX37" s="60"/>
      <c r="AY37" s="60"/>
      <c r="AZ37" s="60"/>
      <c r="BA37" s="60"/>
      <c r="BB37" s="60"/>
      <c r="BC37" s="60"/>
      <c r="BD37" s="60"/>
      <c r="BE37" s="60"/>
      <c r="BF37" s="60"/>
      <c r="BG37" s="60"/>
      <c r="BH37" s="60"/>
      <c r="BI37" s="60"/>
      <c r="BJ37" s="60"/>
      <c r="BK37" s="60"/>
      <c r="BL37" s="60"/>
      <c r="BM37" s="60"/>
      <c r="BN37" s="60"/>
      <c r="BO37" s="60"/>
      <c r="BP37" s="60"/>
      <c r="BQ37" s="60"/>
      <c r="BR37" s="60"/>
      <c r="BS37" s="60"/>
      <c r="BT37" s="60"/>
      <c r="BU37" s="60"/>
      <c r="BV37" s="60"/>
      <c r="BW37" s="60"/>
      <c r="BX37" s="60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  <c r="CX37" s="60"/>
      <c r="CY37" s="60"/>
      <c r="CZ37" s="60"/>
      <c r="DA37" s="60"/>
      <c r="DB37" s="60"/>
      <c r="DC37" s="60"/>
      <c r="DD37" s="60"/>
      <c r="DE37" s="60"/>
      <c r="DF37" s="60"/>
      <c r="DG37" s="60"/>
      <c r="DH37" s="60"/>
      <c r="DI37" s="60"/>
      <c r="DJ37" s="60"/>
      <c r="DK37" s="60"/>
      <c r="DL37" s="60"/>
      <c r="DM37" s="60"/>
      <c r="DN37" s="60"/>
      <c r="DO37" s="60"/>
      <c r="DP37" s="60"/>
      <c r="DQ37" s="60"/>
      <c r="DR37" s="60"/>
      <c r="DS37" s="60"/>
      <c r="DT37" s="60"/>
      <c r="DU37" s="60"/>
      <c r="DV37" s="60"/>
      <c r="DW37" s="60"/>
      <c r="DX37" s="60"/>
      <c r="DY37" s="60"/>
      <c r="DZ37" s="60"/>
      <c r="EA37" s="60"/>
      <c r="EB37" s="60"/>
      <c r="EC37" s="60"/>
      <c r="ED37" s="60"/>
      <c r="EE37" s="60"/>
      <c r="EF37" s="60"/>
      <c r="EG37" s="60"/>
      <c r="EH37" s="60"/>
      <c r="EI37" s="60"/>
      <c r="EJ37" s="60"/>
      <c r="EK37" s="60"/>
      <c r="EL37" s="60"/>
      <c r="EM37" s="60"/>
      <c r="EN37" s="60"/>
      <c r="EO37" s="60"/>
      <c r="EP37" s="60"/>
      <c r="EQ37" s="60"/>
      <c r="ER37" s="60"/>
      <c r="ES37" s="60"/>
      <c r="ET37" s="60"/>
      <c r="EU37" s="60"/>
      <c r="EV37" s="60"/>
      <c r="EW37" s="60"/>
      <c r="EX37" s="60"/>
      <c r="EY37" s="60"/>
      <c r="EZ37" s="60"/>
      <c r="FA37" s="60"/>
      <c r="FB37" s="60"/>
      <c r="FC37" s="60"/>
      <c r="FD37" s="60"/>
      <c r="FE37" s="60"/>
      <c r="FF37" s="60"/>
      <c r="FG37" s="60"/>
      <c r="FH37" s="60"/>
      <c r="FI37" s="60"/>
      <c r="FJ37" s="60"/>
      <c r="FK37" s="60"/>
      <c r="FL37" s="60"/>
      <c r="FM37" s="60"/>
      <c r="FN37" s="60"/>
      <c r="FO37" s="60"/>
      <c r="FP37" s="60"/>
      <c r="FQ37" s="60"/>
      <c r="FR37" s="60"/>
      <c r="FS37" s="60"/>
      <c r="FT37" s="60"/>
      <c r="FU37" s="60"/>
      <c r="FV37" s="60"/>
      <c r="FW37" s="60"/>
      <c r="FX37" s="60"/>
      <c r="FY37" s="60"/>
      <c r="FZ37" s="60"/>
      <c r="GA37" s="60"/>
      <c r="GB37" s="60"/>
      <c r="GC37" s="60"/>
      <c r="GD37" s="60"/>
      <c r="GE37" s="60"/>
      <c r="GF37" s="60"/>
      <c r="GG37" s="60"/>
      <c r="GH37" s="60"/>
      <c r="GI37" s="60"/>
      <c r="GJ37" s="60"/>
      <c r="GK37" s="60"/>
      <c r="GL37" s="60"/>
      <c r="GM37" s="60"/>
      <c r="GN37" s="60"/>
      <c r="GO37" s="60"/>
      <c r="GP37" s="60"/>
      <c r="GQ37" s="60"/>
      <c r="GR37" s="60"/>
      <c r="GS37" s="60"/>
      <c r="GT37" s="60"/>
      <c r="GU37" s="60"/>
      <c r="GV37" s="60"/>
      <c r="GW37" s="60"/>
      <c r="GX37" s="60"/>
      <c r="GY37" s="60"/>
      <c r="GZ37" s="60"/>
      <c r="HA37" s="60"/>
      <c r="HB37" s="60"/>
      <c r="HC37" s="60"/>
      <c r="HD37" s="60"/>
      <c r="HE37" s="60"/>
      <c r="HF37" s="60"/>
      <c r="HG37" s="60"/>
      <c r="HH37" s="60"/>
      <c r="HI37" s="60"/>
      <c r="HJ37" s="60"/>
      <c r="HK37" s="60"/>
      <c r="HL37" s="60"/>
      <c r="HM37" s="60"/>
      <c r="HN37" s="60"/>
      <c r="HO37" s="60"/>
      <c r="HP37" s="60"/>
      <c r="HQ37" s="60"/>
      <c r="HR37" s="60"/>
      <c r="HS37" s="60"/>
      <c r="HT37" s="60"/>
      <c r="HU37" s="60"/>
      <c r="HV37" s="60"/>
      <c r="HW37" s="60"/>
      <c r="HX37" s="60"/>
      <c r="HY37" s="60"/>
      <c r="HZ37" s="60"/>
      <c r="IA37" s="60"/>
      <c r="IB37" s="60"/>
      <c r="IC37" s="60"/>
      <c r="ID37" s="60"/>
      <c r="IE37" s="60"/>
      <c r="IF37" s="60"/>
      <c r="IG37" s="60"/>
      <c r="IH37" s="60"/>
      <c r="II37" s="60"/>
      <c r="IJ37" s="60"/>
      <c r="IK37" s="60"/>
      <c r="IL37" s="60"/>
      <c r="IM37" s="60"/>
      <c r="IN37" s="60"/>
      <c r="IO37" s="60"/>
      <c r="IP37" s="60"/>
      <c r="IQ37" s="60"/>
      <c r="IR37" s="60"/>
      <c r="IS37" s="60"/>
      <c r="IT37" s="60"/>
      <c r="IU37" s="60"/>
      <c r="IV37" s="60"/>
    </row>
    <row r="38" spans="1:256" s="8" customFormat="1" ht="16" customHeight="1" x14ac:dyDescent="0.15">
      <c r="A38" s="97"/>
      <c r="B38" s="202"/>
      <c r="C38" s="97" t="s">
        <v>74</v>
      </c>
      <c r="D38" s="101"/>
      <c r="E38" s="102"/>
      <c r="F38" s="102"/>
      <c r="G38" s="102"/>
      <c r="H38" s="103"/>
      <c r="I38" s="103"/>
      <c r="J38" s="103"/>
      <c r="K38" s="103"/>
      <c r="L38" s="103"/>
      <c r="M38" s="103"/>
      <c r="N38" s="103"/>
      <c r="O38" s="104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60"/>
      <c r="BK38" s="60"/>
      <c r="BL38" s="60"/>
      <c r="BM38" s="60"/>
      <c r="BN38" s="60"/>
      <c r="BO38" s="60"/>
      <c r="BP38" s="60"/>
      <c r="BQ38" s="60"/>
      <c r="BR38" s="60"/>
      <c r="BS38" s="60"/>
      <c r="BT38" s="60"/>
      <c r="BU38" s="60"/>
      <c r="BV38" s="60"/>
      <c r="BW38" s="60"/>
      <c r="BX38" s="60"/>
      <c r="BY38" s="60"/>
      <c r="BZ38" s="60"/>
      <c r="CA38" s="60"/>
      <c r="CB38" s="60"/>
      <c r="CC38" s="60"/>
      <c r="CD38" s="60"/>
      <c r="CE38" s="60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  <c r="CX38" s="60"/>
      <c r="CY38" s="60"/>
      <c r="CZ38" s="60"/>
      <c r="DA38" s="60"/>
      <c r="DB38" s="60"/>
      <c r="DC38" s="60"/>
      <c r="DD38" s="60"/>
      <c r="DE38" s="60"/>
      <c r="DF38" s="60"/>
      <c r="DG38" s="60"/>
      <c r="DH38" s="60"/>
      <c r="DI38" s="60"/>
      <c r="DJ38" s="60"/>
      <c r="DK38" s="60"/>
      <c r="DL38" s="60"/>
      <c r="DM38" s="60"/>
      <c r="DN38" s="60"/>
      <c r="DO38" s="60"/>
      <c r="DP38" s="60"/>
      <c r="DQ38" s="60"/>
      <c r="DR38" s="60"/>
      <c r="DS38" s="60"/>
      <c r="DT38" s="60"/>
      <c r="DU38" s="60"/>
      <c r="DV38" s="60"/>
      <c r="DW38" s="60"/>
      <c r="DX38" s="60"/>
      <c r="DY38" s="60"/>
      <c r="DZ38" s="60"/>
      <c r="EA38" s="60"/>
      <c r="EB38" s="60"/>
      <c r="EC38" s="60"/>
      <c r="ED38" s="60"/>
      <c r="EE38" s="60"/>
      <c r="EF38" s="60"/>
      <c r="EG38" s="60"/>
      <c r="EH38" s="60"/>
      <c r="EI38" s="60"/>
      <c r="EJ38" s="60"/>
      <c r="EK38" s="60"/>
      <c r="EL38" s="60"/>
      <c r="EM38" s="60"/>
      <c r="EN38" s="60"/>
      <c r="EO38" s="60"/>
      <c r="EP38" s="60"/>
      <c r="EQ38" s="60"/>
      <c r="ER38" s="60"/>
      <c r="ES38" s="60"/>
      <c r="ET38" s="60"/>
      <c r="EU38" s="60"/>
      <c r="EV38" s="60"/>
      <c r="EW38" s="60"/>
      <c r="EX38" s="60"/>
      <c r="EY38" s="60"/>
      <c r="EZ38" s="60"/>
      <c r="FA38" s="60"/>
      <c r="FB38" s="60"/>
      <c r="FC38" s="60"/>
      <c r="FD38" s="60"/>
      <c r="FE38" s="60"/>
      <c r="FF38" s="60"/>
      <c r="FG38" s="60"/>
      <c r="FH38" s="60"/>
      <c r="FI38" s="60"/>
      <c r="FJ38" s="60"/>
      <c r="FK38" s="60"/>
      <c r="FL38" s="60"/>
      <c r="FM38" s="60"/>
      <c r="FN38" s="60"/>
      <c r="FO38" s="60"/>
      <c r="FP38" s="60"/>
      <c r="FQ38" s="60"/>
      <c r="FR38" s="60"/>
      <c r="FS38" s="60"/>
      <c r="FT38" s="60"/>
      <c r="FU38" s="60"/>
      <c r="FV38" s="60"/>
      <c r="FW38" s="60"/>
      <c r="FX38" s="60"/>
      <c r="FY38" s="60"/>
      <c r="FZ38" s="60"/>
      <c r="GA38" s="60"/>
      <c r="GB38" s="60"/>
      <c r="GC38" s="60"/>
      <c r="GD38" s="60"/>
      <c r="GE38" s="60"/>
      <c r="GF38" s="60"/>
      <c r="GG38" s="60"/>
      <c r="GH38" s="60"/>
      <c r="GI38" s="60"/>
      <c r="GJ38" s="60"/>
      <c r="GK38" s="60"/>
      <c r="GL38" s="60"/>
      <c r="GM38" s="60"/>
      <c r="GN38" s="60"/>
      <c r="GO38" s="60"/>
      <c r="GP38" s="60"/>
      <c r="GQ38" s="60"/>
      <c r="GR38" s="60"/>
      <c r="GS38" s="60"/>
      <c r="GT38" s="60"/>
      <c r="GU38" s="60"/>
      <c r="GV38" s="60"/>
      <c r="GW38" s="60"/>
      <c r="GX38" s="60"/>
      <c r="GY38" s="60"/>
      <c r="GZ38" s="60"/>
      <c r="HA38" s="60"/>
      <c r="HB38" s="60"/>
      <c r="HC38" s="60"/>
      <c r="HD38" s="60"/>
      <c r="HE38" s="60"/>
      <c r="HF38" s="60"/>
      <c r="HG38" s="60"/>
      <c r="HH38" s="60"/>
      <c r="HI38" s="60"/>
      <c r="HJ38" s="60"/>
      <c r="HK38" s="60"/>
      <c r="HL38" s="60"/>
      <c r="HM38" s="60"/>
      <c r="HN38" s="60"/>
      <c r="HO38" s="60"/>
      <c r="HP38" s="60"/>
      <c r="HQ38" s="60"/>
      <c r="HR38" s="60"/>
      <c r="HS38" s="60"/>
      <c r="HT38" s="60"/>
      <c r="HU38" s="60"/>
      <c r="HV38" s="60"/>
      <c r="HW38" s="60"/>
      <c r="HX38" s="60"/>
      <c r="HY38" s="60"/>
      <c r="HZ38" s="60"/>
      <c r="IA38" s="60"/>
      <c r="IB38" s="60"/>
      <c r="IC38" s="60"/>
      <c r="ID38" s="60"/>
      <c r="IE38" s="60"/>
      <c r="IF38" s="60"/>
      <c r="IG38" s="60"/>
      <c r="IH38" s="60"/>
      <c r="II38" s="60"/>
      <c r="IJ38" s="60"/>
      <c r="IK38" s="60"/>
      <c r="IL38" s="60"/>
      <c r="IM38" s="60"/>
      <c r="IN38" s="60"/>
      <c r="IO38" s="60"/>
      <c r="IP38" s="60"/>
      <c r="IQ38" s="60"/>
      <c r="IR38" s="60"/>
      <c r="IS38" s="60"/>
      <c r="IT38" s="60"/>
      <c r="IU38" s="60"/>
      <c r="IV38" s="60"/>
    </row>
    <row r="39" spans="1:256" s="8" customFormat="1" ht="16" customHeight="1" x14ac:dyDescent="0.15">
      <c r="A39" s="97"/>
      <c r="B39" s="202"/>
      <c r="C39" s="97" t="s">
        <v>45</v>
      </c>
      <c r="D39" s="101"/>
      <c r="E39" s="102"/>
      <c r="F39" s="102"/>
      <c r="G39" s="102"/>
      <c r="H39" s="103"/>
      <c r="I39" s="103"/>
      <c r="J39" s="103"/>
      <c r="K39" s="103"/>
      <c r="L39" s="103"/>
      <c r="M39" s="103"/>
      <c r="N39" s="103"/>
      <c r="O39" s="104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60"/>
      <c r="BK39" s="60"/>
      <c r="BL39" s="60"/>
      <c r="BM39" s="60"/>
      <c r="BN39" s="60"/>
      <c r="BO39" s="60"/>
      <c r="BP39" s="60"/>
      <c r="BQ39" s="60"/>
      <c r="BR39" s="60"/>
      <c r="BS39" s="60"/>
      <c r="BT39" s="60"/>
      <c r="BU39" s="60"/>
      <c r="BV39" s="60"/>
      <c r="BW39" s="60"/>
      <c r="BX39" s="60"/>
      <c r="BY39" s="60"/>
      <c r="BZ39" s="60"/>
      <c r="CA39" s="60"/>
      <c r="CB39" s="60"/>
      <c r="CC39" s="60"/>
      <c r="CD39" s="60"/>
      <c r="CE39" s="60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  <c r="CX39" s="60"/>
      <c r="CY39" s="60"/>
      <c r="CZ39" s="60"/>
      <c r="DA39" s="60"/>
      <c r="DB39" s="60"/>
      <c r="DC39" s="60"/>
      <c r="DD39" s="60"/>
      <c r="DE39" s="60"/>
      <c r="DF39" s="60"/>
      <c r="DG39" s="60"/>
      <c r="DH39" s="60"/>
      <c r="DI39" s="60"/>
      <c r="DJ39" s="60"/>
      <c r="DK39" s="60"/>
      <c r="DL39" s="60"/>
      <c r="DM39" s="60"/>
      <c r="DN39" s="60"/>
      <c r="DO39" s="60"/>
      <c r="DP39" s="60"/>
      <c r="DQ39" s="60"/>
      <c r="DR39" s="60"/>
      <c r="DS39" s="60"/>
      <c r="DT39" s="60"/>
      <c r="DU39" s="60"/>
      <c r="DV39" s="60"/>
      <c r="DW39" s="60"/>
      <c r="DX39" s="60"/>
      <c r="DY39" s="60"/>
      <c r="DZ39" s="60"/>
      <c r="EA39" s="60"/>
      <c r="EB39" s="60"/>
      <c r="EC39" s="60"/>
      <c r="ED39" s="60"/>
      <c r="EE39" s="60"/>
      <c r="EF39" s="60"/>
      <c r="EG39" s="60"/>
      <c r="EH39" s="60"/>
      <c r="EI39" s="60"/>
      <c r="EJ39" s="60"/>
      <c r="EK39" s="60"/>
      <c r="EL39" s="60"/>
      <c r="EM39" s="60"/>
      <c r="EN39" s="60"/>
      <c r="EO39" s="60"/>
      <c r="EP39" s="60"/>
      <c r="EQ39" s="60"/>
      <c r="ER39" s="60"/>
      <c r="ES39" s="60"/>
      <c r="ET39" s="60"/>
      <c r="EU39" s="60"/>
      <c r="EV39" s="60"/>
      <c r="EW39" s="60"/>
      <c r="EX39" s="60"/>
      <c r="EY39" s="60"/>
      <c r="EZ39" s="60"/>
      <c r="FA39" s="60"/>
      <c r="FB39" s="60"/>
      <c r="FC39" s="60"/>
      <c r="FD39" s="60"/>
      <c r="FE39" s="60"/>
      <c r="FF39" s="60"/>
      <c r="FG39" s="60"/>
      <c r="FH39" s="60"/>
      <c r="FI39" s="60"/>
      <c r="FJ39" s="60"/>
      <c r="FK39" s="60"/>
      <c r="FL39" s="60"/>
      <c r="FM39" s="60"/>
      <c r="FN39" s="60"/>
      <c r="FO39" s="60"/>
      <c r="FP39" s="60"/>
      <c r="FQ39" s="60"/>
      <c r="FR39" s="60"/>
      <c r="FS39" s="60"/>
      <c r="FT39" s="60"/>
      <c r="FU39" s="60"/>
      <c r="FV39" s="60"/>
      <c r="FW39" s="60"/>
      <c r="FX39" s="60"/>
      <c r="FY39" s="60"/>
      <c r="FZ39" s="60"/>
      <c r="GA39" s="60"/>
      <c r="GB39" s="60"/>
      <c r="GC39" s="60"/>
      <c r="GD39" s="60"/>
      <c r="GE39" s="60"/>
      <c r="GF39" s="60"/>
      <c r="GG39" s="60"/>
      <c r="GH39" s="60"/>
      <c r="GI39" s="60"/>
      <c r="GJ39" s="60"/>
      <c r="GK39" s="60"/>
      <c r="GL39" s="60"/>
      <c r="GM39" s="60"/>
      <c r="GN39" s="60"/>
      <c r="GO39" s="60"/>
      <c r="GP39" s="60"/>
      <c r="GQ39" s="60"/>
      <c r="GR39" s="60"/>
      <c r="GS39" s="60"/>
      <c r="GT39" s="60"/>
      <c r="GU39" s="60"/>
      <c r="GV39" s="60"/>
      <c r="GW39" s="60"/>
      <c r="GX39" s="60"/>
      <c r="GY39" s="60"/>
      <c r="GZ39" s="60"/>
      <c r="HA39" s="60"/>
      <c r="HB39" s="60"/>
      <c r="HC39" s="60"/>
      <c r="HD39" s="60"/>
      <c r="HE39" s="60"/>
      <c r="HF39" s="60"/>
      <c r="HG39" s="60"/>
      <c r="HH39" s="60"/>
      <c r="HI39" s="60"/>
      <c r="HJ39" s="60"/>
      <c r="HK39" s="60"/>
      <c r="HL39" s="60"/>
      <c r="HM39" s="60"/>
      <c r="HN39" s="60"/>
      <c r="HO39" s="60"/>
      <c r="HP39" s="60"/>
      <c r="HQ39" s="60"/>
      <c r="HR39" s="60"/>
      <c r="HS39" s="60"/>
      <c r="HT39" s="60"/>
      <c r="HU39" s="60"/>
      <c r="HV39" s="60"/>
      <c r="HW39" s="60"/>
      <c r="HX39" s="60"/>
      <c r="HY39" s="60"/>
      <c r="HZ39" s="60"/>
      <c r="IA39" s="60"/>
      <c r="IB39" s="60"/>
      <c r="IC39" s="60"/>
      <c r="ID39" s="60"/>
      <c r="IE39" s="60"/>
      <c r="IF39" s="60"/>
      <c r="IG39" s="60"/>
      <c r="IH39" s="60"/>
      <c r="II39" s="60"/>
      <c r="IJ39" s="60"/>
      <c r="IK39" s="60"/>
      <c r="IL39" s="60"/>
      <c r="IM39" s="60"/>
      <c r="IN39" s="60"/>
      <c r="IO39" s="60"/>
      <c r="IP39" s="60"/>
      <c r="IQ39" s="60"/>
      <c r="IR39" s="60"/>
      <c r="IS39" s="60"/>
      <c r="IT39" s="60"/>
      <c r="IU39" s="60"/>
      <c r="IV39" s="60"/>
    </row>
    <row r="40" spans="1:256" s="8" customFormat="1" ht="16" customHeight="1" x14ac:dyDescent="0.15">
      <c r="A40" s="97"/>
      <c r="B40" s="202"/>
      <c r="C40" s="97" t="s">
        <v>116</v>
      </c>
      <c r="D40" s="101"/>
      <c r="E40" s="101"/>
      <c r="F40" s="101"/>
      <c r="G40" s="101"/>
      <c r="H40" s="101"/>
      <c r="I40" s="101"/>
      <c r="J40" s="101"/>
      <c r="K40" s="105"/>
      <c r="L40" s="101"/>
      <c r="M40" s="101"/>
      <c r="N40" s="101"/>
      <c r="O40" s="106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60"/>
      <c r="BQ40" s="60"/>
      <c r="BR40" s="60"/>
      <c r="BS40" s="60"/>
      <c r="BT40" s="60"/>
      <c r="BU40" s="60"/>
      <c r="BV40" s="60"/>
      <c r="BW40" s="60"/>
      <c r="BX40" s="60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  <c r="CX40" s="60"/>
      <c r="CY40" s="60"/>
      <c r="CZ40" s="60"/>
      <c r="DA40" s="60"/>
      <c r="DB40" s="60"/>
      <c r="DC40" s="60"/>
      <c r="DD40" s="60"/>
      <c r="DE40" s="60"/>
      <c r="DF40" s="60"/>
      <c r="DG40" s="60"/>
      <c r="DH40" s="60"/>
      <c r="DI40" s="60"/>
      <c r="DJ40" s="60"/>
      <c r="DK40" s="60"/>
      <c r="DL40" s="60"/>
      <c r="DM40" s="60"/>
      <c r="DN40" s="60"/>
      <c r="DO40" s="60"/>
      <c r="DP40" s="60"/>
      <c r="DQ40" s="60"/>
      <c r="DR40" s="60"/>
      <c r="DS40" s="60"/>
      <c r="DT40" s="60"/>
      <c r="DU40" s="60"/>
      <c r="DV40" s="60"/>
      <c r="DW40" s="60"/>
      <c r="DX40" s="60"/>
      <c r="DY40" s="60"/>
      <c r="DZ40" s="60"/>
      <c r="EA40" s="60"/>
      <c r="EB40" s="60"/>
      <c r="EC40" s="60"/>
      <c r="ED40" s="60"/>
      <c r="EE40" s="60"/>
      <c r="EF40" s="60"/>
      <c r="EG40" s="60"/>
      <c r="EH40" s="60"/>
      <c r="EI40" s="60"/>
      <c r="EJ40" s="60"/>
      <c r="EK40" s="60"/>
      <c r="EL40" s="60"/>
      <c r="EM40" s="60"/>
      <c r="EN40" s="60"/>
      <c r="EO40" s="60"/>
      <c r="EP40" s="60"/>
      <c r="EQ40" s="60"/>
      <c r="ER40" s="60"/>
      <c r="ES40" s="60"/>
      <c r="ET40" s="60"/>
      <c r="EU40" s="60"/>
      <c r="EV40" s="60"/>
      <c r="EW40" s="60"/>
      <c r="EX40" s="60"/>
      <c r="EY40" s="60"/>
      <c r="EZ40" s="60"/>
      <c r="FA40" s="60"/>
      <c r="FB40" s="60"/>
      <c r="FC40" s="60"/>
      <c r="FD40" s="60"/>
      <c r="FE40" s="60"/>
      <c r="FF40" s="60"/>
      <c r="FG40" s="60"/>
      <c r="FH40" s="60"/>
      <c r="FI40" s="60"/>
      <c r="FJ40" s="60"/>
      <c r="FK40" s="60"/>
      <c r="FL40" s="60"/>
      <c r="FM40" s="60"/>
      <c r="FN40" s="60"/>
      <c r="FO40" s="60"/>
      <c r="FP40" s="60"/>
      <c r="FQ40" s="60"/>
      <c r="FR40" s="60"/>
      <c r="FS40" s="60"/>
      <c r="FT40" s="60"/>
      <c r="FU40" s="60"/>
      <c r="FV40" s="60"/>
      <c r="FW40" s="60"/>
      <c r="FX40" s="60"/>
      <c r="FY40" s="60"/>
      <c r="FZ40" s="60"/>
      <c r="GA40" s="60"/>
      <c r="GB40" s="60"/>
      <c r="GC40" s="60"/>
      <c r="GD40" s="60"/>
      <c r="GE40" s="60"/>
      <c r="GF40" s="60"/>
      <c r="GG40" s="60"/>
      <c r="GH40" s="60"/>
      <c r="GI40" s="60"/>
      <c r="GJ40" s="60"/>
      <c r="GK40" s="60"/>
      <c r="GL40" s="60"/>
      <c r="GM40" s="60"/>
      <c r="GN40" s="60"/>
      <c r="GO40" s="60"/>
      <c r="GP40" s="60"/>
      <c r="GQ40" s="60"/>
      <c r="GR40" s="60"/>
      <c r="GS40" s="60"/>
      <c r="GT40" s="60"/>
      <c r="GU40" s="60"/>
      <c r="GV40" s="60"/>
      <c r="GW40" s="60"/>
      <c r="GX40" s="60"/>
      <c r="GY40" s="60"/>
      <c r="GZ40" s="60"/>
      <c r="HA40" s="60"/>
      <c r="HB40" s="60"/>
      <c r="HC40" s="60"/>
      <c r="HD40" s="60"/>
      <c r="HE40" s="60"/>
      <c r="HF40" s="60"/>
      <c r="HG40" s="60"/>
      <c r="HH40" s="60"/>
      <c r="HI40" s="60"/>
      <c r="HJ40" s="60"/>
      <c r="HK40" s="60"/>
      <c r="HL40" s="60"/>
      <c r="HM40" s="60"/>
      <c r="HN40" s="60"/>
      <c r="HO40" s="60"/>
      <c r="HP40" s="60"/>
      <c r="HQ40" s="60"/>
      <c r="HR40" s="60"/>
      <c r="HS40" s="60"/>
      <c r="HT40" s="60"/>
      <c r="HU40" s="60"/>
      <c r="HV40" s="60"/>
      <c r="HW40" s="60"/>
      <c r="HX40" s="60"/>
      <c r="HY40" s="60"/>
      <c r="HZ40" s="60"/>
      <c r="IA40" s="60"/>
      <c r="IB40" s="60"/>
      <c r="IC40" s="60"/>
      <c r="ID40" s="60"/>
      <c r="IE40" s="60"/>
      <c r="IF40" s="60"/>
      <c r="IG40" s="60"/>
      <c r="IH40" s="60"/>
      <c r="II40" s="60"/>
      <c r="IJ40" s="60"/>
      <c r="IK40" s="60"/>
      <c r="IL40" s="60"/>
      <c r="IM40" s="60"/>
      <c r="IN40" s="60"/>
      <c r="IO40" s="60"/>
      <c r="IP40" s="60"/>
      <c r="IQ40" s="60"/>
      <c r="IR40" s="60"/>
      <c r="IS40" s="60"/>
      <c r="IT40" s="60"/>
      <c r="IU40" s="60"/>
      <c r="IV40" s="60"/>
    </row>
    <row r="41" spans="1:256" s="25" customFormat="1" ht="16" customHeight="1" x14ac:dyDescent="0.15">
      <c r="A41" s="97"/>
      <c r="B41" s="202"/>
      <c r="C41" s="97" t="s">
        <v>117</v>
      </c>
      <c r="D41" s="101"/>
      <c r="E41" s="102"/>
      <c r="F41" s="102"/>
      <c r="G41" s="102"/>
      <c r="H41" s="103"/>
      <c r="I41" s="103"/>
      <c r="J41" s="103"/>
      <c r="K41" s="105"/>
      <c r="L41" s="103"/>
      <c r="M41" s="103"/>
      <c r="N41" s="103"/>
      <c r="O41" s="104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61"/>
      <c r="CX41" s="61"/>
      <c r="CY41" s="61"/>
      <c r="CZ41" s="61"/>
      <c r="DA41" s="61"/>
      <c r="DB41" s="61"/>
      <c r="DC41" s="61"/>
      <c r="DD41" s="61"/>
      <c r="DE41" s="61"/>
      <c r="DF41" s="61"/>
      <c r="DG41" s="61"/>
      <c r="DH41" s="61"/>
      <c r="DI41" s="61"/>
      <c r="DJ41" s="61"/>
      <c r="DK41" s="61"/>
      <c r="DL41" s="61"/>
      <c r="DM41" s="61"/>
      <c r="DN41" s="61"/>
      <c r="DO41" s="61"/>
      <c r="DP41" s="61"/>
      <c r="DQ41" s="61"/>
      <c r="DR41" s="61"/>
      <c r="DS41" s="61"/>
      <c r="DT41" s="61"/>
      <c r="DU41" s="61"/>
      <c r="DV41" s="61"/>
      <c r="DW41" s="61"/>
      <c r="DX41" s="61"/>
      <c r="DY41" s="61"/>
      <c r="DZ41" s="61"/>
      <c r="EA41" s="61"/>
      <c r="EB41" s="61"/>
      <c r="EC41" s="61"/>
      <c r="ED41" s="61"/>
      <c r="EE41" s="61"/>
      <c r="EF41" s="61"/>
      <c r="EG41" s="61"/>
      <c r="EH41" s="61"/>
      <c r="EI41" s="61"/>
      <c r="EJ41" s="61"/>
      <c r="EK41" s="61"/>
      <c r="EL41" s="61"/>
      <c r="EM41" s="61"/>
      <c r="EN41" s="61"/>
      <c r="EO41" s="61"/>
      <c r="EP41" s="61"/>
      <c r="EQ41" s="61"/>
      <c r="ER41" s="61"/>
      <c r="ES41" s="61"/>
      <c r="ET41" s="61"/>
      <c r="EU41" s="61"/>
      <c r="EV41" s="61"/>
      <c r="EW41" s="61"/>
      <c r="EX41" s="61"/>
      <c r="EY41" s="61"/>
      <c r="EZ41" s="61"/>
      <c r="FA41" s="61"/>
      <c r="FB41" s="61"/>
      <c r="FC41" s="61"/>
      <c r="FD41" s="61"/>
      <c r="FE41" s="61"/>
      <c r="FF41" s="61"/>
      <c r="FG41" s="61"/>
      <c r="FH41" s="61"/>
      <c r="FI41" s="61"/>
      <c r="FJ41" s="61"/>
      <c r="FK41" s="61"/>
      <c r="FL41" s="61"/>
      <c r="FM41" s="61"/>
      <c r="FN41" s="61"/>
      <c r="FO41" s="61"/>
      <c r="FP41" s="61"/>
      <c r="FQ41" s="61"/>
      <c r="FR41" s="61"/>
      <c r="FS41" s="61"/>
      <c r="FT41" s="61"/>
      <c r="FU41" s="61"/>
      <c r="FV41" s="61"/>
      <c r="FW41" s="61"/>
      <c r="FX41" s="61"/>
      <c r="FY41" s="61"/>
      <c r="FZ41" s="61"/>
      <c r="GA41" s="61"/>
      <c r="GB41" s="61"/>
      <c r="GC41" s="61"/>
      <c r="GD41" s="61"/>
      <c r="GE41" s="61"/>
      <c r="GF41" s="61"/>
      <c r="GG41" s="61"/>
      <c r="GH41" s="61"/>
      <c r="GI41" s="61"/>
      <c r="GJ41" s="61"/>
      <c r="GK41" s="61"/>
      <c r="GL41" s="61"/>
      <c r="GM41" s="61"/>
      <c r="GN41" s="61"/>
      <c r="GO41" s="61"/>
      <c r="GP41" s="61"/>
      <c r="GQ41" s="61"/>
      <c r="GR41" s="61"/>
      <c r="GS41" s="61"/>
      <c r="GT41" s="61"/>
      <c r="GU41" s="61"/>
      <c r="GV41" s="61"/>
      <c r="GW41" s="61"/>
      <c r="GX41" s="61"/>
      <c r="GY41" s="61"/>
      <c r="GZ41" s="61"/>
      <c r="HA41" s="61"/>
      <c r="HB41" s="61"/>
      <c r="HC41" s="61"/>
      <c r="HD41" s="61"/>
      <c r="HE41" s="61"/>
      <c r="HF41" s="61"/>
      <c r="HG41" s="61"/>
      <c r="HH41" s="61"/>
      <c r="HI41" s="61"/>
      <c r="HJ41" s="61"/>
      <c r="HK41" s="61"/>
      <c r="HL41" s="61"/>
      <c r="HM41" s="61"/>
      <c r="HN41" s="61"/>
      <c r="HO41" s="61"/>
      <c r="HP41" s="61"/>
      <c r="HQ41" s="61"/>
      <c r="HR41" s="61"/>
      <c r="HS41" s="61"/>
      <c r="HT41" s="61"/>
      <c r="HU41" s="61"/>
      <c r="HV41" s="61"/>
      <c r="HW41" s="61"/>
      <c r="HX41" s="61"/>
      <c r="HY41" s="61"/>
      <c r="HZ41" s="61"/>
      <c r="IA41" s="61"/>
      <c r="IB41" s="61"/>
      <c r="IC41" s="61"/>
      <c r="ID41" s="61"/>
      <c r="IE41" s="61"/>
      <c r="IF41" s="61"/>
      <c r="IG41" s="61"/>
      <c r="IH41" s="61"/>
      <c r="II41" s="61"/>
      <c r="IJ41" s="61"/>
      <c r="IK41" s="61"/>
      <c r="IL41" s="61"/>
      <c r="IM41" s="61"/>
      <c r="IN41" s="61"/>
      <c r="IO41" s="61"/>
      <c r="IP41" s="61"/>
      <c r="IQ41" s="61"/>
      <c r="IR41" s="61"/>
      <c r="IS41" s="61"/>
      <c r="IT41" s="61"/>
      <c r="IU41" s="61"/>
      <c r="IV41" s="61"/>
    </row>
    <row r="42" spans="1:256" s="26" customFormat="1" ht="16" customHeight="1" x14ac:dyDescent="0.15">
      <c r="A42" s="97"/>
      <c r="B42" s="202"/>
      <c r="C42" s="97" t="s">
        <v>97</v>
      </c>
      <c r="D42" s="107"/>
      <c r="E42" s="107"/>
      <c r="F42" s="107"/>
      <c r="G42" s="107"/>
      <c r="H42" s="107"/>
      <c r="I42" s="107"/>
      <c r="J42" s="107"/>
      <c r="K42" s="105"/>
      <c r="L42" s="107"/>
      <c r="M42" s="107"/>
      <c r="N42" s="107"/>
      <c r="O42" s="108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62"/>
      <c r="DM42" s="62"/>
      <c r="DN42" s="62"/>
      <c r="DO42" s="62"/>
      <c r="DP42" s="62"/>
      <c r="DQ42" s="62"/>
      <c r="DR42" s="62"/>
      <c r="DS42" s="62"/>
      <c r="DT42" s="62"/>
      <c r="DU42" s="62"/>
      <c r="DV42" s="62"/>
      <c r="DW42" s="62"/>
      <c r="DX42" s="62"/>
      <c r="DY42" s="62"/>
      <c r="DZ42" s="62"/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62"/>
      <c r="EU42" s="62"/>
      <c r="EV42" s="62"/>
      <c r="EW42" s="62"/>
      <c r="EX42" s="62"/>
      <c r="EY42" s="62"/>
      <c r="EZ42" s="62"/>
      <c r="FA42" s="62"/>
      <c r="FB42" s="62"/>
      <c r="FC42" s="62"/>
      <c r="FD42" s="62"/>
      <c r="FE42" s="62"/>
      <c r="FF42" s="62"/>
      <c r="FG42" s="62"/>
      <c r="FH42" s="62"/>
      <c r="FI42" s="62"/>
      <c r="FJ42" s="62"/>
      <c r="FK42" s="62"/>
      <c r="FL42" s="62"/>
      <c r="FM42" s="62"/>
      <c r="FN42" s="62"/>
      <c r="FO42" s="62"/>
      <c r="FP42" s="62"/>
      <c r="FQ42" s="62"/>
      <c r="FR42" s="62"/>
      <c r="FS42" s="62"/>
      <c r="FT42" s="62"/>
      <c r="FU42" s="62"/>
      <c r="FV42" s="62"/>
      <c r="FW42" s="62"/>
      <c r="FX42" s="62"/>
      <c r="FY42" s="62"/>
      <c r="FZ42" s="62"/>
      <c r="GA42" s="62"/>
      <c r="GB42" s="62"/>
      <c r="GC42" s="62"/>
      <c r="GD42" s="62"/>
      <c r="GE42" s="62"/>
      <c r="GF42" s="62"/>
      <c r="GG42" s="62"/>
      <c r="GH42" s="62"/>
      <c r="GI42" s="62"/>
      <c r="GJ42" s="62"/>
      <c r="GK42" s="62"/>
      <c r="GL42" s="62"/>
      <c r="GM42" s="62"/>
      <c r="GN42" s="62"/>
      <c r="GO42" s="62"/>
      <c r="GP42" s="62"/>
      <c r="GQ42" s="62"/>
      <c r="GR42" s="62"/>
      <c r="GS42" s="62"/>
      <c r="GT42" s="62"/>
      <c r="GU42" s="62"/>
      <c r="GV42" s="62"/>
      <c r="GW42" s="62"/>
      <c r="GX42" s="62"/>
      <c r="GY42" s="62"/>
      <c r="GZ42" s="62"/>
      <c r="HA42" s="62"/>
      <c r="HB42" s="62"/>
      <c r="HC42" s="62"/>
      <c r="HD42" s="62"/>
      <c r="HE42" s="62"/>
      <c r="HF42" s="62"/>
      <c r="HG42" s="62"/>
      <c r="HH42" s="62"/>
      <c r="HI42" s="62"/>
      <c r="HJ42" s="62"/>
      <c r="HK42" s="62"/>
      <c r="HL42" s="62"/>
      <c r="HM42" s="62"/>
      <c r="HN42" s="62"/>
      <c r="HO42" s="62"/>
      <c r="HP42" s="62"/>
      <c r="HQ42" s="62"/>
      <c r="HR42" s="62"/>
      <c r="HS42" s="62"/>
      <c r="HT42" s="62"/>
      <c r="HU42" s="62"/>
      <c r="HV42" s="62"/>
      <c r="HW42" s="62"/>
      <c r="HX42" s="62"/>
      <c r="HY42" s="62"/>
      <c r="HZ42" s="62"/>
      <c r="IA42" s="62"/>
      <c r="IB42" s="62"/>
      <c r="IC42" s="62"/>
      <c r="ID42" s="62"/>
      <c r="IE42" s="62"/>
      <c r="IF42" s="62"/>
      <c r="IG42" s="62"/>
      <c r="IH42" s="62"/>
      <c r="II42" s="62"/>
      <c r="IJ42" s="62"/>
      <c r="IK42" s="62"/>
      <c r="IL42" s="62"/>
      <c r="IM42" s="62"/>
      <c r="IN42" s="62"/>
      <c r="IO42" s="62"/>
      <c r="IP42" s="62"/>
      <c r="IQ42" s="62"/>
      <c r="IR42" s="62"/>
      <c r="IS42" s="62"/>
      <c r="IT42" s="62"/>
      <c r="IU42" s="62"/>
      <c r="IV42" s="62"/>
    </row>
    <row r="43" spans="1:256" s="26" customFormat="1" ht="16" customHeight="1" x14ac:dyDescent="0.15">
      <c r="A43" s="97"/>
      <c r="B43" s="202"/>
      <c r="C43" s="97" t="s">
        <v>110</v>
      </c>
      <c r="D43" s="107"/>
      <c r="E43" s="107"/>
      <c r="F43" s="107"/>
      <c r="G43" s="107"/>
      <c r="H43" s="107"/>
      <c r="I43" s="107"/>
      <c r="J43" s="107"/>
      <c r="K43" s="105"/>
      <c r="L43" s="107"/>
      <c r="M43" s="107"/>
      <c r="N43" s="107"/>
      <c r="O43" s="108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62"/>
      <c r="DM43" s="62"/>
      <c r="DN43" s="62"/>
      <c r="DO43" s="62"/>
      <c r="DP43" s="62"/>
      <c r="DQ43" s="62"/>
      <c r="DR43" s="62"/>
      <c r="DS43" s="62"/>
      <c r="DT43" s="62"/>
      <c r="DU43" s="62"/>
      <c r="DV43" s="62"/>
      <c r="DW43" s="62"/>
      <c r="DX43" s="62"/>
      <c r="DY43" s="62"/>
      <c r="DZ43" s="62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2"/>
      <c r="EW43" s="62"/>
      <c r="EX43" s="62"/>
      <c r="EY43" s="62"/>
      <c r="EZ43" s="62"/>
      <c r="FA43" s="62"/>
      <c r="FB43" s="62"/>
      <c r="FC43" s="62"/>
      <c r="FD43" s="62"/>
      <c r="FE43" s="62"/>
      <c r="FF43" s="62"/>
      <c r="FG43" s="62"/>
      <c r="FH43" s="62"/>
      <c r="FI43" s="62"/>
      <c r="FJ43" s="62"/>
      <c r="FK43" s="62"/>
      <c r="FL43" s="62"/>
      <c r="FM43" s="62"/>
      <c r="FN43" s="62"/>
      <c r="FO43" s="62"/>
      <c r="FP43" s="62"/>
      <c r="FQ43" s="62"/>
      <c r="FR43" s="62"/>
      <c r="FS43" s="62"/>
      <c r="FT43" s="62"/>
      <c r="FU43" s="62"/>
      <c r="FV43" s="62"/>
      <c r="FW43" s="62"/>
      <c r="FX43" s="62"/>
      <c r="FY43" s="62"/>
      <c r="FZ43" s="62"/>
      <c r="GA43" s="62"/>
      <c r="GB43" s="62"/>
      <c r="GC43" s="62"/>
      <c r="GD43" s="62"/>
      <c r="GE43" s="62"/>
      <c r="GF43" s="62"/>
      <c r="GG43" s="62"/>
      <c r="GH43" s="62"/>
      <c r="GI43" s="62"/>
      <c r="GJ43" s="62"/>
      <c r="GK43" s="62"/>
      <c r="GL43" s="62"/>
      <c r="GM43" s="62"/>
      <c r="GN43" s="62"/>
      <c r="GO43" s="62"/>
      <c r="GP43" s="62"/>
      <c r="GQ43" s="62"/>
      <c r="GR43" s="62"/>
      <c r="GS43" s="62"/>
      <c r="GT43" s="62"/>
      <c r="GU43" s="62"/>
      <c r="GV43" s="62"/>
      <c r="GW43" s="62"/>
      <c r="GX43" s="62"/>
      <c r="GY43" s="62"/>
      <c r="GZ43" s="62"/>
      <c r="HA43" s="62"/>
      <c r="HB43" s="62"/>
      <c r="HC43" s="62"/>
      <c r="HD43" s="62"/>
      <c r="HE43" s="62"/>
      <c r="HF43" s="62"/>
      <c r="HG43" s="62"/>
      <c r="HH43" s="62"/>
      <c r="HI43" s="62"/>
      <c r="HJ43" s="62"/>
      <c r="HK43" s="62"/>
      <c r="HL43" s="62"/>
      <c r="HM43" s="62"/>
      <c r="HN43" s="62"/>
      <c r="HO43" s="62"/>
      <c r="HP43" s="62"/>
      <c r="HQ43" s="62"/>
      <c r="HR43" s="62"/>
      <c r="HS43" s="62"/>
      <c r="HT43" s="62"/>
      <c r="HU43" s="62"/>
      <c r="HV43" s="62"/>
      <c r="HW43" s="62"/>
      <c r="HX43" s="62"/>
      <c r="HY43" s="62"/>
      <c r="HZ43" s="62"/>
      <c r="IA43" s="62"/>
      <c r="IB43" s="62"/>
      <c r="IC43" s="62"/>
      <c r="ID43" s="62"/>
      <c r="IE43" s="62"/>
      <c r="IF43" s="62"/>
      <c r="IG43" s="62"/>
      <c r="IH43" s="62"/>
      <c r="II43" s="62"/>
      <c r="IJ43" s="62"/>
      <c r="IK43" s="62"/>
      <c r="IL43" s="62"/>
      <c r="IM43" s="62"/>
      <c r="IN43" s="62"/>
      <c r="IO43" s="62"/>
      <c r="IP43" s="62"/>
      <c r="IQ43" s="62"/>
      <c r="IR43" s="62"/>
      <c r="IS43" s="62"/>
      <c r="IT43" s="62"/>
      <c r="IU43" s="62"/>
      <c r="IV43" s="62"/>
    </row>
    <row r="44" spans="1:256" s="26" customFormat="1" ht="16" customHeight="1" x14ac:dyDescent="0.15">
      <c r="A44" s="97"/>
      <c r="B44" s="202"/>
      <c r="C44" s="97" t="s">
        <v>85</v>
      </c>
      <c r="D44" s="109"/>
      <c r="E44" s="109"/>
      <c r="F44" s="109"/>
      <c r="G44" s="109"/>
      <c r="H44" s="109"/>
      <c r="I44" s="109"/>
      <c r="J44" s="109"/>
      <c r="K44" s="105"/>
      <c r="L44" s="109"/>
      <c r="M44" s="109"/>
      <c r="N44" s="109"/>
      <c r="O44" s="11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60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62"/>
      <c r="DM44" s="62"/>
      <c r="DN44" s="62"/>
      <c r="DO44" s="62"/>
      <c r="DP44" s="62"/>
      <c r="DQ44" s="62"/>
      <c r="DR44" s="62"/>
      <c r="DS44" s="62"/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  <c r="FC44" s="62"/>
      <c r="FD44" s="62"/>
      <c r="FE44" s="62"/>
      <c r="FF44" s="62"/>
      <c r="FG44" s="62"/>
      <c r="FH44" s="62"/>
      <c r="FI44" s="62"/>
      <c r="FJ44" s="62"/>
      <c r="FK44" s="62"/>
      <c r="FL44" s="62"/>
      <c r="FM44" s="62"/>
      <c r="FN44" s="62"/>
      <c r="FO44" s="62"/>
      <c r="FP44" s="62"/>
      <c r="FQ44" s="62"/>
      <c r="FR44" s="62"/>
      <c r="FS44" s="62"/>
      <c r="FT44" s="62"/>
      <c r="FU44" s="62"/>
      <c r="FV44" s="62"/>
      <c r="FW44" s="62"/>
      <c r="FX44" s="62"/>
      <c r="FY44" s="62"/>
      <c r="FZ44" s="62"/>
      <c r="GA44" s="62"/>
      <c r="GB44" s="62"/>
      <c r="GC44" s="62"/>
      <c r="GD44" s="62"/>
      <c r="GE44" s="62"/>
      <c r="GF44" s="62"/>
      <c r="GG44" s="62"/>
      <c r="GH44" s="62"/>
      <c r="GI44" s="62"/>
      <c r="GJ44" s="62"/>
      <c r="GK44" s="62"/>
      <c r="GL44" s="62"/>
      <c r="GM44" s="62"/>
      <c r="GN44" s="62"/>
      <c r="GO44" s="62"/>
      <c r="GP44" s="62"/>
      <c r="GQ44" s="62"/>
      <c r="GR44" s="62"/>
      <c r="GS44" s="62"/>
      <c r="GT44" s="62"/>
      <c r="GU44" s="62"/>
      <c r="GV44" s="62"/>
      <c r="GW44" s="62"/>
      <c r="GX44" s="62"/>
      <c r="GY44" s="62"/>
      <c r="GZ44" s="62"/>
      <c r="HA44" s="62"/>
      <c r="HB44" s="62"/>
      <c r="HC44" s="62"/>
      <c r="HD44" s="62"/>
      <c r="HE44" s="62"/>
      <c r="HF44" s="62"/>
      <c r="HG44" s="62"/>
      <c r="HH44" s="62"/>
      <c r="HI44" s="62"/>
      <c r="HJ44" s="62"/>
      <c r="HK44" s="62"/>
      <c r="HL44" s="62"/>
      <c r="HM44" s="62"/>
      <c r="HN44" s="62"/>
      <c r="HO44" s="62"/>
      <c r="HP44" s="62"/>
      <c r="HQ44" s="62"/>
      <c r="HR44" s="62"/>
      <c r="HS44" s="62"/>
      <c r="HT44" s="62"/>
      <c r="HU44" s="62"/>
      <c r="HV44" s="62"/>
      <c r="HW44" s="62"/>
      <c r="HX44" s="62"/>
      <c r="HY44" s="62"/>
      <c r="HZ44" s="62"/>
      <c r="IA44" s="62"/>
      <c r="IB44" s="62"/>
      <c r="IC44" s="62"/>
      <c r="ID44" s="62"/>
      <c r="IE44" s="62"/>
      <c r="IF44" s="62"/>
      <c r="IG44" s="62"/>
      <c r="IH44" s="62"/>
      <c r="II44" s="62"/>
      <c r="IJ44" s="62"/>
      <c r="IK44" s="62"/>
      <c r="IL44" s="62"/>
      <c r="IM44" s="62"/>
      <c r="IN44" s="62"/>
      <c r="IO44" s="62"/>
      <c r="IP44" s="62"/>
      <c r="IQ44" s="62"/>
      <c r="IR44" s="62"/>
      <c r="IS44" s="62"/>
      <c r="IT44" s="62"/>
      <c r="IU44" s="62"/>
      <c r="IV44" s="62"/>
    </row>
    <row r="45" spans="1:256" s="26" customFormat="1" ht="16" customHeight="1" x14ac:dyDescent="0.15">
      <c r="A45" s="97"/>
      <c r="B45" s="202"/>
      <c r="C45" s="97" t="s">
        <v>86</v>
      </c>
      <c r="D45" s="111"/>
      <c r="E45" s="112"/>
      <c r="F45" s="112"/>
      <c r="G45" s="112"/>
      <c r="H45" s="111"/>
      <c r="I45" s="111"/>
      <c r="J45" s="111"/>
      <c r="K45" s="111"/>
      <c r="L45" s="111"/>
      <c r="M45" s="111"/>
      <c r="N45" s="111"/>
      <c r="O45" s="113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  <c r="AS45" s="60"/>
      <c r="AT45" s="60"/>
      <c r="AU45" s="60"/>
      <c r="AV45" s="60"/>
      <c r="AW45" s="60"/>
      <c r="AX45" s="60"/>
      <c r="AY45" s="60"/>
      <c r="AZ45" s="60"/>
      <c r="BA45" s="60"/>
      <c r="BB45" s="60"/>
      <c r="BC45" s="60"/>
      <c r="BD45" s="60"/>
      <c r="BE45" s="60"/>
      <c r="BF45" s="60"/>
      <c r="BG45" s="60"/>
      <c r="BH45" s="60"/>
      <c r="BI45" s="60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  <c r="FC45" s="62"/>
      <c r="FD45" s="62"/>
      <c r="FE45" s="62"/>
      <c r="FF45" s="62"/>
      <c r="FG45" s="62"/>
      <c r="FH45" s="62"/>
      <c r="FI45" s="62"/>
      <c r="FJ45" s="62"/>
      <c r="FK45" s="62"/>
      <c r="FL45" s="62"/>
      <c r="FM45" s="62"/>
      <c r="FN45" s="62"/>
      <c r="FO45" s="62"/>
      <c r="FP45" s="62"/>
      <c r="FQ45" s="62"/>
      <c r="FR45" s="62"/>
      <c r="FS45" s="62"/>
      <c r="FT45" s="62"/>
      <c r="FU45" s="62"/>
      <c r="FV45" s="62"/>
      <c r="FW45" s="62"/>
      <c r="FX45" s="62"/>
      <c r="FY45" s="62"/>
      <c r="FZ45" s="62"/>
      <c r="GA45" s="62"/>
      <c r="GB45" s="62"/>
      <c r="GC45" s="62"/>
      <c r="GD45" s="62"/>
      <c r="GE45" s="62"/>
      <c r="GF45" s="62"/>
      <c r="GG45" s="62"/>
      <c r="GH45" s="62"/>
      <c r="GI45" s="62"/>
      <c r="GJ45" s="62"/>
      <c r="GK45" s="62"/>
      <c r="GL45" s="62"/>
      <c r="GM45" s="62"/>
      <c r="GN45" s="62"/>
      <c r="GO45" s="62"/>
      <c r="GP45" s="62"/>
      <c r="GQ45" s="62"/>
      <c r="GR45" s="62"/>
      <c r="GS45" s="62"/>
      <c r="GT45" s="62"/>
      <c r="GU45" s="62"/>
      <c r="GV45" s="62"/>
      <c r="GW45" s="62"/>
      <c r="GX45" s="62"/>
      <c r="GY45" s="62"/>
      <c r="GZ45" s="62"/>
      <c r="HA45" s="62"/>
      <c r="HB45" s="62"/>
      <c r="HC45" s="62"/>
      <c r="HD45" s="62"/>
      <c r="HE45" s="62"/>
      <c r="HF45" s="62"/>
      <c r="HG45" s="62"/>
      <c r="HH45" s="62"/>
      <c r="HI45" s="62"/>
      <c r="HJ45" s="62"/>
      <c r="HK45" s="62"/>
      <c r="HL45" s="62"/>
      <c r="HM45" s="62"/>
      <c r="HN45" s="62"/>
      <c r="HO45" s="62"/>
      <c r="HP45" s="62"/>
      <c r="HQ45" s="62"/>
      <c r="HR45" s="62"/>
      <c r="HS45" s="62"/>
      <c r="HT45" s="62"/>
      <c r="HU45" s="62"/>
      <c r="HV45" s="62"/>
      <c r="HW45" s="62"/>
      <c r="HX45" s="62"/>
      <c r="HY45" s="62"/>
      <c r="HZ45" s="62"/>
      <c r="IA45" s="62"/>
      <c r="IB45" s="62"/>
      <c r="IC45" s="62"/>
      <c r="ID45" s="62"/>
      <c r="IE45" s="62"/>
      <c r="IF45" s="62"/>
      <c r="IG45" s="62"/>
      <c r="IH45" s="62"/>
      <c r="II45" s="62"/>
      <c r="IJ45" s="62"/>
      <c r="IK45" s="62"/>
      <c r="IL45" s="62"/>
      <c r="IM45" s="62"/>
      <c r="IN45" s="62"/>
      <c r="IO45" s="62"/>
      <c r="IP45" s="62"/>
      <c r="IQ45" s="62"/>
      <c r="IR45" s="62"/>
      <c r="IS45" s="62"/>
      <c r="IT45" s="62"/>
      <c r="IU45" s="62"/>
      <c r="IV45" s="62"/>
    </row>
    <row r="46" spans="1:256" s="26" customFormat="1" ht="16" customHeight="1" x14ac:dyDescent="0.15">
      <c r="A46" s="97"/>
      <c r="B46" s="202"/>
      <c r="C46" s="97" t="s">
        <v>87</v>
      </c>
      <c r="D46" s="109"/>
      <c r="E46" s="109"/>
      <c r="F46" s="109"/>
      <c r="G46" s="109"/>
      <c r="H46" s="109"/>
      <c r="I46" s="111"/>
      <c r="J46" s="109"/>
      <c r="K46" s="111"/>
      <c r="L46" s="111"/>
      <c r="M46" s="111"/>
      <c r="N46" s="111"/>
      <c r="O46" s="113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  <c r="AS46" s="60"/>
      <c r="AT46" s="60"/>
      <c r="AU46" s="60"/>
      <c r="AV46" s="60"/>
      <c r="AW46" s="60"/>
      <c r="AX46" s="60"/>
      <c r="AY46" s="60"/>
      <c r="AZ46" s="60"/>
      <c r="BA46" s="60"/>
      <c r="BB46" s="60"/>
      <c r="BC46" s="60"/>
      <c r="BD46" s="60"/>
      <c r="BE46" s="60"/>
      <c r="BF46" s="60"/>
      <c r="BG46" s="60"/>
      <c r="BH46" s="60"/>
      <c r="BI46" s="60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  <c r="FD46" s="62"/>
      <c r="FE46" s="62"/>
      <c r="FF46" s="62"/>
      <c r="FG46" s="62"/>
      <c r="FH46" s="62"/>
      <c r="FI46" s="62"/>
      <c r="FJ46" s="62"/>
      <c r="FK46" s="62"/>
      <c r="FL46" s="62"/>
      <c r="FM46" s="62"/>
      <c r="FN46" s="62"/>
      <c r="FO46" s="62"/>
      <c r="FP46" s="62"/>
      <c r="FQ46" s="62"/>
      <c r="FR46" s="62"/>
      <c r="FS46" s="62"/>
      <c r="FT46" s="62"/>
      <c r="FU46" s="62"/>
      <c r="FV46" s="62"/>
      <c r="FW46" s="62"/>
      <c r="FX46" s="62"/>
      <c r="FY46" s="62"/>
      <c r="FZ46" s="62"/>
      <c r="GA46" s="62"/>
      <c r="GB46" s="62"/>
      <c r="GC46" s="62"/>
      <c r="GD46" s="62"/>
      <c r="GE46" s="62"/>
      <c r="GF46" s="62"/>
      <c r="GG46" s="62"/>
      <c r="GH46" s="62"/>
      <c r="GI46" s="62"/>
      <c r="GJ46" s="62"/>
      <c r="GK46" s="62"/>
      <c r="GL46" s="62"/>
      <c r="GM46" s="62"/>
      <c r="GN46" s="62"/>
      <c r="GO46" s="62"/>
      <c r="GP46" s="62"/>
      <c r="GQ46" s="62"/>
      <c r="GR46" s="62"/>
      <c r="GS46" s="62"/>
      <c r="GT46" s="62"/>
      <c r="GU46" s="62"/>
      <c r="GV46" s="62"/>
      <c r="GW46" s="62"/>
      <c r="GX46" s="62"/>
      <c r="GY46" s="62"/>
      <c r="GZ46" s="62"/>
      <c r="HA46" s="62"/>
      <c r="HB46" s="62"/>
      <c r="HC46" s="62"/>
      <c r="HD46" s="62"/>
      <c r="HE46" s="62"/>
      <c r="HF46" s="62"/>
      <c r="HG46" s="62"/>
      <c r="HH46" s="62"/>
      <c r="HI46" s="62"/>
      <c r="HJ46" s="62"/>
      <c r="HK46" s="62"/>
      <c r="HL46" s="62"/>
      <c r="HM46" s="62"/>
      <c r="HN46" s="62"/>
      <c r="HO46" s="62"/>
      <c r="HP46" s="62"/>
      <c r="HQ46" s="62"/>
      <c r="HR46" s="62"/>
      <c r="HS46" s="62"/>
      <c r="HT46" s="62"/>
      <c r="HU46" s="62"/>
      <c r="HV46" s="62"/>
      <c r="HW46" s="62"/>
      <c r="HX46" s="62"/>
      <c r="HY46" s="62"/>
      <c r="HZ46" s="62"/>
      <c r="IA46" s="62"/>
      <c r="IB46" s="62"/>
      <c r="IC46" s="62"/>
      <c r="ID46" s="62"/>
      <c r="IE46" s="62"/>
      <c r="IF46" s="62"/>
      <c r="IG46" s="62"/>
      <c r="IH46" s="62"/>
      <c r="II46" s="62"/>
      <c r="IJ46" s="62"/>
      <c r="IK46" s="62"/>
      <c r="IL46" s="62"/>
      <c r="IM46" s="62"/>
      <c r="IN46" s="62"/>
      <c r="IO46" s="62"/>
      <c r="IP46" s="62"/>
      <c r="IQ46" s="62"/>
      <c r="IR46" s="62"/>
      <c r="IS46" s="62"/>
      <c r="IT46" s="62"/>
      <c r="IU46" s="62"/>
      <c r="IV46" s="62"/>
    </row>
    <row r="47" spans="1:256" s="26" customFormat="1" ht="16" customHeight="1" x14ac:dyDescent="0.15">
      <c r="A47" s="97"/>
      <c r="B47" s="202"/>
      <c r="C47" s="97" t="s">
        <v>88</v>
      </c>
      <c r="D47" s="111"/>
      <c r="E47" s="112"/>
      <c r="F47" s="112"/>
      <c r="G47" s="112"/>
      <c r="H47" s="111"/>
      <c r="I47" s="111"/>
      <c r="J47" s="111"/>
      <c r="K47" s="111"/>
      <c r="L47" s="111"/>
      <c r="M47" s="111"/>
      <c r="N47" s="111"/>
      <c r="O47" s="113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60"/>
      <c r="AW47" s="60"/>
      <c r="AX47" s="60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  <c r="DI47" s="62"/>
      <c r="DJ47" s="62"/>
      <c r="DK47" s="62"/>
      <c r="DL47" s="62"/>
      <c r="DM47" s="62"/>
      <c r="DN47" s="62"/>
      <c r="DO47" s="62"/>
      <c r="DP47" s="62"/>
      <c r="DQ47" s="62"/>
      <c r="DR47" s="62"/>
      <c r="DS47" s="62"/>
      <c r="DT47" s="62"/>
      <c r="DU47" s="62"/>
      <c r="DV47" s="62"/>
      <c r="DW47" s="62"/>
      <c r="DX47" s="62"/>
      <c r="DY47" s="62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62"/>
      <c r="EU47" s="62"/>
      <c r="EV47" s="62"/>
      <c r="EW47" s="62"/>
      <c r="EX47" s="62"/>
      <c r="EY47" s="62"/>
      <c r="EZ47" s="62"/>
      <c r="FA47" s="62"/>
      <c r="FB47" s="62"/>
      <c r="FC47" s="62"/>
      <c r="FD47" s="62"/>
      <c r="FE47" s="62"/>
      <c r="FF47" s="62"/>
      <c r="FG47" s="62"/>
      <c r="FH47" s="62"/>
      <c r="FI47" s="62"/>
      <c r="FJ47" s="62"/>
      <c r="FK47" s="62"/>
      <c r="FL47" s="62"/>
      <c r="FM47" s="62"/>
      <c r="FN47" s="62"/>
      <c r="FO47" s="62"/>
      <c r="FP47" s="62"/>
      <c r="FQ47" s="62"/>
      <c r="FR47" s="62"/>
      <c r="FS47" s="62"/>
      <c r="FT47" s="62"/>
      <c r="FU47" s="62"/>
      <c r="FV47" s="62"/>
      <c r="FW47" s="62"/>
      <c r="FX47" s="62"/>
      <c r="FY47" s="62"/>
      <c r="FZ47" s="62"/>
      <c r="GA47" s="62"/>
      <c r="GB47" s="62"/>
      <c r="GC47" s="62"/>
      <c r="GD47" s="62"/>
      <c r="GE47" s="62"/>
      <c r="GF47" s="62"/>
      <c r="GG47" s="62"/>
      <c r="GH47" s="62"/>
      <c r="GI47" s="62"/>
      <c r="GJ47" s="62"/>
      <c r="GK47" s="62"/>
      <c r="GL47" s="62"/>
      <c r="GM47" s="62"/>
      <c r="GN47" s="62"/>
      <c r="GO47" s="62"/>
      <c r="GP47" s="62"/>
      <c r="GQ47" s="62"/>
      <c r="GR47" s="62"/>
      <c r="GS47" s="62"/>
      <c r="GT47" s="62"/>
      <c r="GU47" s="62"/>
      <c r="GV47" s="62"/>
      <c r="GW47" s="62"/>
      <c r="GX47" s="62"/>
      <c r="GY47" s="62"/>
      <c r="GZ47" s="62"/>
      <c r="HA47" s="62"/>
      <c r="HB47" s="62"/>
      <c r="HC47" s="62"/>
      <c r="HD47" s="62"/>
      <c r="HE47" s="62"/>
      <c r="HF47" s="62"/>
      <c r="HG47" s="62"/>
      <c r="HH47" s="62"/>
      <c r="HI47" s="62"/>
      <c r="HJ47" s="62"/>
      <c r="HK47" s="62"/>
      <c r="HL47" s="62"/>
      <c r="HM47" s="62"/>
      <c r="HN47" s="62"/>
      <c r="HO47" s="62"/>
      <c r="HP47" s="62"/>
      <c r="HQ47" s="62"/>
      <c r="HR47" s="62"/>
      <c r="HS47" s="62"/>
      <c r="HT47" s="62"/>
      <c r="HU47" s="62"/>
      <c r="HV47" s="62"/>
      <c r="HW47" s="62"/>
      <c r="HX47" s="62"/>
      <c r="HY47" s="62"/>
      <c r="HZ47" s="62"/>
      <c r="IA47" s="62"/>
      <c r="IB47" s="62"/>
      <c r="IC47" s="62"/>
      <c r="ID47" s="62"/>
      <c r="IE47" s="62"/>
      <c r="IF47" s="62"/>
      <c r="IG47" s="62"/>
      <c r="IH47" s="62"/>
      <c r="II47" s="62"/>
      <c r="IJ47" s="62"/>
      <c r="IK47" s="62"/>
      <c r="IL47" s="62"/>
      <c r="IM47" s="62"/>
      <c r="IN47" s="62"/>
      <c r="IO47" s="62"/>
      <c r="IP47" s="62"/>
      <c r="IQ47" s="62"/>
      <c r="IR47" s="62"/>
      <c r="IS47" s="62"/>
      <c r="IT47" s="62"/>
      <c r="IU47" s="62"/>
      <c r="IV47" s="62"/>
    </row>
    <row r="48" spans="1:256" s="2" customFormat="1" ht="16" customHeight="1" x14ac:dyDescent="0.15">
      <c r="A48" s="97"/>
      <c r="B48" s="202"/>
      <c r="C48" s="97" t="s">
        <v>89</v>
      </c>
      <c r="D48" s="111"/>
      <c r="E48" s="112"/>
      <c r="F48" s="112"/>
      <c r="G48" s="112"/>
      <c r="H48" s="111"/>
      <c r="I48" s="111"/>
      <c r="J48" s="111"/>
      <c r="K48" s="56"/>
      <c r="L48" s="56"/>
      <c r="M48" s="56"/>
      <c r="N48" s="111"/>
      <c r="O48" s="113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60"/>
      <c r="AW48" s="60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  <c r="BJ48" s="55"/>
      <c r="BK48" s="55"/>
      <c r="BL48" s="55"/>
      <c r="BM48" s="55"/>
      <c r="BN48" s="55"/>
      <c r="BO48" s="55"/>
      <c r="BP48" s="55"/>
      <c r="BQ48" s="55"/>
      <c r="BR48" s="55"/>
      <c r="BS48" s="55"/>
      <c r="BT48" s="55"/>
      <c r="BU48" s="55"/>
      <c r="BV48" s="55"/>
      <c r="BW48" s="55"/>
      <c r="BX48" s="55"/>
      <c r="BY48" s="55"/>
      <c r="BZ48" s="55"/>
      <c r="CA48" s="55"/>
      <c r="CB48" s="55"/>
      <c r="CC48" s="55"/>
      <c r="CD48" s="55"/>
      <c r="CE48" s="55"/>
      <c r="CF48" s="55"/>
      <c r="CG48" s="55"/>
      <c r="CH48" s="55"/>
      <c r="CI48" s="55"/>
      <c r="CJ48" s="55"/>
      <c r="CK48" s="55"/>
      <c r="CL48" s="55"/>
      <c r="CM48" s="55"/>
      <c r="CN48" s="55"/>
      <c r="CO48" s="55"/>
      <c r="CP48" s="55"/>
      <c r="CQ48" s="55"/>
      <c r="CR48" s="55"/>
      <c r="CS48" s="55"/>
      <c r="CT48" s="55"/>
      <c r="CU48" s="55"/>
      <c r="CV48" s="55"/>
      <c r="CW48" s="55"/>
      <c r="CX48" s="55"/>
      <c r="CY48" s="55"/>
      <c r="CZ48" s="55"/>
      <c r="DA48" s="55"/>
      <c r="DB48" s="55"/>
      <c r="DC48" s="55"/>
      <c r="DD48" s="55"/>
      <c r="DE48" s="55"/>
      <c r="DF48" s="55"/>
      <c r="DG48" s="55"/>
      <c r="DH48" s="55"/>
      <c r="DI48" s="55"/>
      <c r="DJ48" s="55"/>
      <c r="DK48" s="55"/>
      <c r="DL48" s="55"/>
      <c r="DM48" s="55"/>
      <c r="DN48" s="55"/>
      <c r="DO48" s="55"/>
      <c r="DP48" s="55"/>
      <c r="DQ48" s="55"/>
      <c r="DR48" s="55"/>
      <c r="DS48" s="55"/>
      <c r="DT48" s="55"/>
      <c r="DU48" s="55"/>
      <c r="DV48" s="55"/>
      <c r="DW48" s="55"/>
      <c r="DX48" s="55"/>
      <c r="DY48" s="55"/>
      <c r="DZ48" s="55"/>
      <c r="EA48" s="55"/>
      <c r="EB48" s="55"/>
      <c r="EC48" s="55"/>
      <c r="ED48" s="55"/>
      <c r="EE48" s="55"/>
      <c r="EF48" s="55"/>
      <c r="EG48" s="55"/>
      <c r="EH48" s="55"/>
      <c r="EI48" s="55"/>
      <c r="EJ48" s="55"/>
      <c r="EK48" s="55"/>
      <c r="EL48" s="55"/>
      <c r="EM48" s="55"/>
      <c r="EN48" s="55"/>
      <c r="EO48" s="55"/>
      <c r="EP48" s="55"/>
      <c r="EQ48" s="55"/>
      <c r="ER48" s="55"/>
      <c r="ES48" s="55"/>
      <c r="ET48" s="55"/>
      <c r="EU48" s="55"/>
      <c r="EV48" s="55"/>
      <c r="EW48" s="55"/>
      <c r="EX48" s="55"/>
      <c r="EY48" s="55"/>
      <c r="EZ48" s="55"/>
      <c r="FA48" s="55"/>
      <c r="FB48" s="55"/>
      <c r="FC48" s="55"/>
      <c r="FD48" s="55"/>
      <c r="FE48" s="55"/>
      <c r="FF48" s="55"/>
      <c r="FG48" s="55"/>
      <c r="FH48" s="55"/>
      <c r="FI48" s="55"/>
      <c r="FJ48" s="55"/>
      <c r="FK48" s="55"/>
      <c r="FL48" s="55"/>
      <c r="FM48" s="55"/>
      <c r="FN48" s="55"/>
      <c r="FO48" s="55"/>
      <c r="FP48" s="55"/>
      <c r="FQ48" s="55"/>
      <c r="FR48" s="55"/>
      <c r="FS48" s="55"/>
      <c r="FT48" s="55"/>
      <c r="FU48" s="55"/>
      <c r="FV48" s="55"/>
      <c r="FW48" s="55"/>
      <c r="FX48" s="55"/>
      <c r="FY48" s="55"/>
      <c r="FZ48" s="55"/>
      <c r="GA48" s="55"/>
      <c r="GB48" s="55"/>
      <c r="GC48" s="55"/>
      <c r="GD48" s="55"/>
      <c r="GE48" s="55"/>
      <c r="GF48" s="55"/>
      <c r="GG48" s="55"/>
      <c r="GH48" s="55"/>
      <c r="GI48" s="55"/>
      <c r="GJ48" s="55"/>
      <c r="GK48" s="55"/>
      <c r="GL48" s="55"/>
      <c r="GM48" s="55"/>
      <c r="GN48" s="55"/>
      <c r="GO48" s="55"/>
      <c r="GP48" s="55"/>
      <c r="GQ48" s="55"/>
      <c r="GR48" s="55"/>
      <c r="GS48" s="55"/>
      <c r="GT48" s="55"/>
      <c r="GU48" s="55"/>
      <c r="GV48" s="55"/>
      <c r="GW48" s="55"/>
      <c r="GX48" s="55"/>
      <c r="GY48" s="55"/>
      <c r="GZ48" s="55"/>
      <c r="HA48" s="55"/>
      <c r="HB48" s="55"/>
      <c r="HC48" s="55"/>
      <c r="HD48" s="55"/>
      <c r="HE48" s="55"/>
      <c r="HF48" s="55"/>
      <c r="HG48" s="55"/>
      <c r="HH48" s="55"/>
      <c r="HI48" s="55"/>
      <c r="HJ48" s="55"/>
      <c r="HK48" s="55"/>
      <c r="HL48" s="55"/>
      <c r="HM48" s="55"/>
      <c r="HN48" s="55"/>
      <c r="HO48" s="55"/>
      <c r="HP48" s="55"/>
      <c r="HQ48" s="55"/>
      <c r="HR48" s="55"/>
      <c r="HS48" s="55"/>
      <c r="HT48" s="55"/>
      <c r="HU48" s="55"/>
      <c r="HV48" s="55"/>
      <c r="HW48" s="55"/>
      <c r="HX48" s="55"/>
      <c r="HY48" s="55"/>
      <c r="HZ48" s="55"/>
      <c r="IA48" s="55"/>
      <c r="IB48" s="55"/>
      <c r="IC48" s="55"/>
      <c r="ID48" s="55"/>
      <c r="IE48" s="55"/>
      <c r="IF48" s="55"/>
      <c r="IG48" s="55"/>
      <c r="IH48" s="55"/>
      <c r="II48" s="55"/>
      <c r="IJ48" s="55"/>
      <c r="IK48" s="55"/>
      <c r="IL48" s="55"/>
      <c r="IM48" s="55"/>
      <c r="IN48" s="55"/>
      <c r="IO48" s="55"/>
      <c r="IP48" s="55"/>
      <c r="IQ48" s="55"/>
      <c r="IR48" s="55"/>
      <c r="IS48" s="55"/>
      <c r="IT48" s="55"/>
      <c r="IU48" s="55"/>
      <c r="IV48" s="55"/>
    </row>
    <row r="49" spans="1:256" s="2" customFormat="1" ht="16" customHeight="1" x14ac:dyDescent="0.15">
      <c r="A49" s="97"/>
      <c r="B49" s="202"/>
      <c r="C49" s="97" t="s">
        <v>111</v>
      </c>
      <c r="D49" s="111"/>
      <c r="E49" s="112"/>
      <c r="F49" s="112"/>
      <c r="G49" s="112"/>
      <c r="H49" s="111"/>
      <c r="I49" s="111"/>
      <c r="J49" s="111"/>
      <c r="K49" s="56"/>
      <c r="L49" s="56"/>
      <c r="M49" s="56"/>
      <c r="N49" s="111"/>
      <c r="O49" s="113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55"/>
      <c r="BK49" s="55"/>
      <c r="BL49" s="55"/>
      <c r="BM49" s="55"/>
      <c r="BN49" s="55"/>
      <c r="BO49" s="55"/>
      <c r="BP49" s="55"/>
      <c r="BQ49" s="55"/>
      <c r="BR49" s="55"/>
      <c r="BS49" s="55"/>
      <c r="BT49" s="55"/>
      <c r="BU49" s="55"/>
      <c r="BV49" s="55"/>
      <c r="BW49" s="55"/>
      <c r="BX49" s="55"/>
      <c r="BY49" s="55"/>
      <c r="BZ49" s="55"/>
      <c r="CA49" s="55"/>
      <c r="CB49" s="55"/>
      <c r="CC49" s="55"/>
      <c r="CD49" s="55"/>
      <c r="CE49" s="55"/>
      <c r="CF49" s="55"/>
      <c r="CG49" s="55"/>
      <c r="CH49" s="55"/>
      <c r="CI49" s="55"/>
      <c r="CJ49" s="55"/>
      <c r="CK49" s="55"/>
      <c r="CL49" s="55"/>
      <c r="CM49" s="55"/>
      <c r="CN49" s="55"/>
      <c r="CO49" s="55"/>
      <c r="CP49" s="55"/>
      <c r="CQ49" s="55"/>
      <c r="CR49" s="55"/>
      <c r="CS49" s="55"/>
      <c r="CT49" s="55"/>
      <c r="CU49" s="55"/>
      <c r="CV49" s="55"/>
      <c r="CW49" s="55"/>
      <c r="CX49" s="55"/>
      <c r="CY49" s="55"/>
      <c r="CZ49" s="55"/>
      <c r="DA49" s="55"/>
      <c r="DB49" s="55"/>
      <c r="DC49" s="55"/>
      <c r="DD49" s="55"/>
      <c r="DE49" s="55"/>
      <c r="DF49" s="55"/>
      <c r="DG49" s="55"/>
      <c r="DH49" s="55"/>
      <c r="DI49" s="55"/>
      <c r="DJ49" s="55"/>
      <c r="DK49" s="55"/>
      <c r="DL49" s="55"/>
      <c r="DM49" s="55"/>
      <c r="DN49" s="55"/>
      <c r="DO49" s="55"/>
      <c r="DP49" s="55"/>
      <c r="DQ49" s="55"/>
      <c r="DR49" s="55"/>
      <c r="DS49" s="55"/>
      <c r="DT49" s="55"/>
      <c r="DU49" s="55"/>
      <c r="DV49" s="55"/>
      <c r="DW49" s="55"/>
      <c r="DX49" s="55"/>
      <c r="DY49" s="55"/>
      <c r="DZ49" s="55"/>
      <c r="EA49" s="55"/>
      <c r="EB49" s="55"/>
      <c r="EC49" s="55"/>
      <c r="ED49" s="55"/>
      <c r="EE49" s="55"/>
      <c r="EF49" s="55"/>
      <c r="EG49" s="55"/>
      <c r="EH49" s="55"/>
      <c r="EI49" s="55"/>
      <c r="EJ49" s="55"/>
      <c r="EK49" s="55"/>
      <c r="EL49" s="55"/>
      <c r="EM49" s="55"/>
      <c r="EN49" s="55"/>
      <c r="EO49" s="55"/>
      <c r="EP49" s="55"/>
      <c r="EQ49" s="55"/>
      <c r="ER49" s="55"/>
      <c r="ES49" s="55"/>
      <c r="ET49" s="55"/>
      <c r="EU49" s="55"/>
      <c r="EV49" s="55"/>
      <c r="EW49" s="55"/>
      <c r="EX49" s="55"/>
      <c r="EY49" s="55"/>
      <c r="EZ49" s="55"/>
      <c r="FA49" s="55"/>
      <c r="FB49" s="55"/>
      <c r="FC49" s="55"/>
      <c r="FD49" s="55"/>
      <c r="FE49" s="55"/>
      <c r="FF49" s="55"/>
      <c r="FG49" s="55"/>
      <c r="FH49" s="55"/>
      <c r="FI49" s="55"/>
      <c r="FJ49" s="55"/>
      <c r="FK49" s="55"/>
      <c r="FL49" s="55"/>
      <c r="FM49" s="55"/>
      <c r="FN49" s="55"/>
      <c r="FO49" s="55"/>
      <c r="FP49" s="55"/>
      <c r="FQ49" s="55"/>
      <c r="FR49" s="55"/>
      <c r="FS49" s="55"/>
      <c r="FT49" s="55"/>
      <c r="FU49" s="55"/>
      <c r="FV49" s="55"/>
      <c r="FW49" s="55"/>
      <c r="FX49" s="55"/>
      <c r="FY49" s="55"/>
      <c r="FZ49" s="55"/>
      <c r="GA49" s="55"/>
      <c r="GB49" s="55"/>
      <c r="GC49" s="55"/>
      <c r="GD49" s="55"/>
      <c r="GE49" s="55"/>
      <c r="GF49" s="55"/>
      <c r="GG49" s="55"/>
      <c r="GH49" s="55"/>
      <c r="GI49" s="55"/>
      <c r="GJ49" s="55"/>
      <c r="GK49" s="55"/>
      <c r="GL49" s="55"/>
      <c r="GM49" s="55"/>
      <c r="GN49" s="55"/>
      <c r="GO49" s="55"/>
      <c r="GP49" s="55"/>
      <c r="GQ49" s="55"/>
      <c r="GR49" s="55"/>
      <c r="GS49" s="55"/>
      <c r="GT49" s="55"/>
      <c r="GU49" s="55"/>
      <c r="GV49" s="55"/>
      <c r="GW49" s="55"/>
      <c r="GX49" s="55"/>
      <c r="GY49" s="55"/>
      <c r="GZ49" s="55"/>
      <c r="HA49" s="55"/>
      <c r="HB49" s="55"/>
      <c r="HC49" s="55"/>
      <c r="HD49" s="55"/>
      <c r="HE49" s="55"/>
      <c r="HF49" s="55"/>
      <c r="HG49" s="55"/>
      <c r="HH49" s="55"/>
      <c r="HI49" s="55"/>
      <c r="HJ49" s="55"/>
      <c r="HK49" s="55"/>
      <c r="HL49" s="55"/>
      <c r="HM49" s="55"/>
      <c r="HN49" s="55"/>
      <c r="HO49" s="55"/>
      <c r="HP49" s="55"/>
      <c r="HQ49" s="55"/>
      <c r="HR49" s="55"/>
      <c r="HS49" s="55"/>
      <c r="HT49" s="55"/>
      <c r="HU49" s="55"/>
      <c r="HV49" s="55"/>
      <c r="HW49" s="55"/>
      <c r="HX49" s="55"/>
      <c r="HY49" s="55"/>
      <c r="HZ49" s="55"/>
      <c r="IA49" s="55"/>
      <c r="IB49" s="55"/>
      <c r="IC49" s="55"/>
      <c r="ID49" s="55"/>
      <c r="IE49" s="55"/>
      <c r="IF49" s="55"/>
      <c r="IG49" s="55"/>
      <c r="IH49" s="55"/>
      <c r="II49" s="55"/>
      <c r="IJ49" s="55"/>
      <c r="IK49" s="55"/>
      <c r="IL49" s="55"/>
      <c r="IM49" s="55"/>
      <c r="IN49" s="55"/>
      <c r="IO49" s="55"/>
      <c r="IP49" s="55"/>
      <c r="IQ49" s="55"/>
      <c r="IR49" s="55"/>
      <c r="IS49" s="55"/>
      <c r="IT49" s="55"/>
      <c r="IU49" s="55"/>
      <c r="IV49" s="55"/>
    </row>
    <row r="50" spans="1:256" s="2" customFormat="1" ht="16" customHeight="1" x14ac:dyDescent="0.15">
      <c r="A50" s="97"/>
      <c r="B50" s="202"/>
      <c r="C50" s="97" t="s">
        <v>112</v>
      </c>
      <c r="D50" s="111"/>
      <c r="E50" s="112"/>
      <c r="F50" s="112"/>
      <c r="G50" s="112"/>
      <c r="H50" s="111"/>
      <c r="I50" s="111"/>
      <c r="J50" s="111"/>
      <c r="K50" s="56"/>
      <c r="L50" s="56"/>
      <c r="M50" s="56"/>
      <c r="N50" s="111"/>
      <c r="O50" s="113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55"/>
      <c r="BK50" s="55"/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  <c r="CL50" s="55"/>
      <c r="CM50" s="55"/>
      <c r="CN50" s="55"/>
      <c r="CO50" s="55"/>
      <c r="CP50" s="55"/>
      <c r="CQ50" s="55"/>
      <c r="CR50" s="55"/>
      <c r="CS50" s="55"/>
      <c r="CT50" s="55"/>
      <c r="CU50" s="55"/>
      <c r="CV50" s="55"/>
      <c r="CW50" s="55"/>
      <c r="CX50" s="55"/>
      <c r="CY50" s="55"/>
      <c r="CZ50" s="55"/>
      <c r="DA50" s="55"/>
      <c r="DB50" s="55"/>
      <c r="DC50" s="55"/>
      <c r="DD50" s="55"/>
      <c r="DE50" s="55"/>
      <c r="DF50" s="55"/>
      <c r="DG50" s="55"/>
      <c r="DH50" s="55"/>
      <c r="DI50" s="55"/>
      <c r="DJ50" s="55"/>
      <c r="DK50" s="55"/>
      <c r="DL50" s="55"/>
      <c r="DM50" s="55"/>
      <c r="DN50" s="55"/>
      <c r="DO50" s="55"/>
      <c r="DP50" s="55"/>
      <c r="DQ50" s="55"/>
      <c r="DR50" s="55"/>
      <c r="DS50" s="55"/>
      <c r="DT50" s="55"/>
      <c r="DU50" s="55"/>
      <c r="DV50" s="55"/>
      <c r="DW50" s="55"/>
      <c r="DX50" s="55"/>
      <c r="DY50" s="55"/>
      <c r="DZ50" s="55"/>
      <c r="EA50" s="55"/>
      <c r="EB50" s="55"/>
      <c r="EC50" s="55"/>
      <c r="ED50" s="55"/>
      <c r="EE50" s="55"/>
      <c r="EF50" s="55"/>
      <c r="EG50" s="55"/>
      <c r="EH50" s="55"/>
      <c r="EI50" s="55"/>
      <c r="EJ50" s="55"/>
      <c r="EK50" s="55"/>
      <c r="EL50" s="55"/>
      <c r="EM50" s="55"/>
      <c r="EN50" s="55"/>
      <c r="EO50" s="55"/>
      <c r="EP50" s="55"/>
      <c r="EQ50" s="55"/>
      <c r="ER50" s="55"/>
      <c r="ES50" s="55"/>
      <c r="ET50" s="55"/>
      <c r="EU50" s="55"/>
      <c r="EV50" s="55"/>
      <c r="EW50" s="55"/>
      <c r="EX50" s="55"/>
      <c r="EY50" s="55"/>
      <c r="EZ50" s="55"/>
      <c r="FA50" s="55"/>
      <c r="FB50" s="55"/>
      <c r="FC50" s="55"/>
      <c r="FD50" s="55"/>
      <c r="FE50" s="55"/>
      <c r="FF50" s="55"/>
      <c r="FG50" s="55"/>
      <c r="FH50" s="55"/>
      <c r="FI50" s="55"/>
      <c r="FJ50" s="55"/>
      <c r="FK50" s="55"/>
      <c r="FL50" s="55"/>
      <c r="FM50" s="55"/>
      <c r="FN50" s="55"/>
      <c r="FO50" s="55"/>
      <c r="FP50" s="55"/>
      <c r="FQ50" s="55"/>
      <c r="FR50" s="55"/>
      <c r="FS50" s="55"/>
      <c r="FT50" s="55"/>
      <c r="FU50" s="55"/>
      <c r="FV50" s="55"/>
      <c r="FW50" s="55"/>
      <c r="FX50" s="55"/>
      <c r="FY50" s="55"/>
      <c r="FZ50" s="55"/>
      <c r="GA50" s="55"/>
      <c r="GB50" s="55"/>
      <c r="GC50" s="55"/>
      <c r="GD50" s="55"/>
      <c r="GE50" s="55"/>
      <c r="GF50" s="55"/>
      <c r="GG50" s="55"/>
      <c r="GH50" s="55"/>
      <c r="GI50" s="55"/>
      <c r="GJ50" s="55"/>
      <c r="GK50" s="55"/>
      <c r="GL50" s="55"/>
      <c r="GM50" s="55"/>
      <c r="GN50" s="55"/>
      <c r="GO50" s="55"/>
      <c r="GP50" s="55"/>
      <c r="GQ50" s="55"/>
      <c r="GR50" s="55"/>
      <c r="GS50" s="55"/>
      <c r="GT50" s="55"/>
      <c r="GU50" s="55"/>
      <c r="GV50" s="55"/>
      <c r="GW50" s="55"/>
      <c r="GX50" s="55"/>
      <c r="GY50" s="55"/>
      <c r="GZ50" s="55"/>
      <c r="HA50" s="55"/>
      <c r="HB50" s="55"/>
      <c r="HC50" s="55"/>
      <c r="HD50" s="55"/>
      <c r="HE50" s="55"/>
      <c r="HF50" s="55"/>
      <c r="HG50" s="55"/>
      <c r="HH50" s="55"/>
      <c r="HI50" s="55"/>
      <c r="HJ50" s="55"/>
      <c r="HK50" s="55"/>
      <c r="HL50" s="55"/>
      <c r="HM50" s="55"/>
      <c r="HN50" s="55"/>
      <c r="HO50" s="55"/>
      <c r="HP50" s="55"/>
      <c r="HQ50" s="55"/>
      <c r="HR50" s="55"/>
      <c r="HS50" s="55"/>
      <c r="HT50" s="55"/>
      <c r="HU50" s="55"/>
      <c r="HV50" s="55"/>
      <c r="HW50" s="55"/>
      <c r="HX50" s="55"/>
      <c r="HY50" s="55"/>
      <c r="HZ50" s="55"/>
      <c r="IA50" s="55"/>
      <c r="IB50" s="55"/>
      <c r="IC50" s="55"/>
      <c r="ID50" s="55"/>
      <c r="IE50" s="55"/>
      <c r="IF50" s="55"/>
      <c r="IG50" s="55"/>
      <c r="IH50" s="55"/>
      <c r="II50" s="55"/>
      <c r="IJ50" s="55"/>
      <c r="IK50" s="55"/>
      <c r="IL50" s="55"/>
      <c r="IM50" s="55"/>
      <c r="IN50" s="55"/>
      <c r="IO50" s="55"/>
      <c r="IP50" s="55"/>
      <c r="IQ50" s="55"/>
      <c r="IR50" s="55"/>
      <c r="IS50" s="55"/>
      <c r="IT50" s="55"/>
      <c r="IU50" s="55"/>
      <c r="IV50" s="55"/>
    </row>
    <row r="51" spans="1:256" s="2" customFormat="1" ht="6" customHeight="1" x14ac:dyDescent="0.15">
      <c r="A51" s="98"/>
      <c r="B51" s="115"/>
      <c r="C51" s="114"/>
      <c r="D51" s="114"/>
      <c r="E51" s="114"/>
      <c r="F51" s="114"/>
      <c r="G51" s="114"/>
      <c r="H51" s="115"/>
      <c r="I51" s="115"/>
      <c r="J51" s="115"/>
      <c r="K51" s="116"/>
      <c r="L51" s="116"/>
      <c r="M51" s="116"/>
      <c r="N51" s="115"/>
      <c r="O51" s="117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55"/>
      <c r="BK51" s="55"/>
      <c r="BL51" s="55"/>
      <c r="BM51" s="55"/>
      <c r="BN51" s="55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5"/>
      <c r="BZ51" s="55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5"/>
      <c r="CL51" s="55"/>
      <c r="CM51" s="55"/>
      <c r="CN51" s="55"/>
      <c r="CO51" s="55"/>
      <c r="CP51" s="55"/>
      <c r="CQ51" s="55"/>
      <c r="CR51" s="55"/>
      <c r="CS51" s="55"/>
      <c r="CT51" s="55"/>
      <c r="CU51" s="55"/>
      <c r="CV51" s="55"/>
      <c r="CW51" s="55"/>
      <c r="CX51" s="55"/>
      <c r="CY51" s="55"/>
      <c r="CZ51" s="55"/>
      <c r="DA51" s="55"/>
      <c r="DB51" s="55"/>
      <c r="DC51" s="55"/>
      <c r="DD51" s="55"/>
      <c r="DE51" s="55"/>
      <c r="DF51" s="55"/>
      <c r="DG51" s="55"/>
      <c r="DH51" s="55"/>
      <c r="DI51" s="55"/>
      <c r="DJ51" s="55"/>
      <c r="DK51" s="55"/>
      <c r="DL51" s="55"/>
      <c r="DM51" s="55"/>
      <c r="DN51" s="55"/>
      <c r="DO51" s="55"/>
      <c r="DP51" s="55"/>
      <c r="DQ51" s="55"/>
      <c r="DR51" s="55"/>
      <c r="DS51" s="55"/>
      <c r="DT51" s="55"/>
      <c r="DU51" s="55"/>
      <c r="DV51" s="55"/>
      <c r="DW51" s="55"/>
      <c r="DX51" s="55"/>
      <c r="DY51" s="55"/>
      <c r="DZ51" s="55"/>
      <c r="EA51" s="55"/>
      <c r="EB51" s="55"/>
      <c r="EC51" s="55"/>
      <c r="ED51" s="55"/>
      <c r="EE51" s="55"/>
      <c r="EF51" s="55"/>
      <c r="EG51" s="55"/>
      <c r="EH51" s="55"/>
      <c r="EI51" s="55"/>
      <c r="EJ51" s="55"/>
      <c r="EK51" s="55"/>
      <c r="EL51" s="55"/>
      <c r="EM51" s="55"/>
      <c r="EN51" s="55"/>
      <c r="EO51" s="55"/>
      <c r="EP51" s="55"/>
      <c r="EQ51" s="55"/>
      <c r="ER51" s="55"/>
      <c r="ES51" s="55"/>
      <c r="ET51" s="55"/>
      <c r="EU51" s="55"/>
      <c r="EV51" s="55"/>
      <c r="EW51" s="55"/>
      <c r="EX51" s="55"/>
      <c r="EY51" s="55"/>
      <c r="EZ51" s="55"/>
      <c r="FA51" s="55"/>
      <c r="FB51" s="55"/>
      <c r="FC51" s="55"/>
      <c r="FD51" s="55"/>
      <c r="FE51" s="55"/>
      <c r="FF51" s="55"/>
      <c r="FG51" s="55"/>
      <c r="FH51" s="55"/>
      <c r="FI51" s="55"/>
      <c r="FJ51" s="55"/>
      <c r="FK51" s="55"/>
      <c r="FL51" s="55"/>
      <c r="FM51" s="55"/>
      <c r="FN51" s="55"/>
      <c r="FO51" s="55"/>
      <c r="FP51" s="55"/>
      <c r="FQ51" s="55"/>
      <c r="FR51" s="55"/>
      <c r="FS51" s="55"/>
      <c r="FT51" s="55"/>
      <c r="FU51" s="55"/>
      <c r="FV51" s="55"/>
      <c r="FW51" s="55"/>
      <c r="FX51" s="55"/>
      <c r="FY51" s="55"/>
      <c r="FZ51" s="55"/>
      <c r="GA51" s="55"/>
      <c r="GB51" s="55"/>
      <c r="GC51" s="55"/>
      <c r="GD51" s="55"/>
      <c r="GE51" s="55"/>
      <c r="GF51" s="55"/>
      <c r="GG51" s="55"/>
      <c r="GH51" s="55"/>
      <c r="GI51" s="55"/>
      <c r="GJ51" s="55"/>
      <c r="GK51" s="55"/>
      <c r="GL51" s="55"/>
      <c r="GM51" s="55"/>
      <c r="GN51" s="55"/>
      <c r="GO51" s="55"/>
      <c r="GP51" s="55"/>
      <c r="GQ51" s="55"/>
      <c r="GR51" s="55"/>
      <c r="GS51" s="55"/>
      <c r="GT51" s="55"/>
      <c r="GU51" s="55"/>
      <c r="GV51" s="55"/>
      <c r="GW51" s="55"/>
      <c r="GX51" s="55"/>
      <c r="GY51" s="55"/>
      <c r="GZ51" s="55"/>
      <c r="HA51" s="55"/>
      <c r="HB51" s="55"/>
      <c r="HC51" s="55"/>
      <c r="HD51" s="55"/>
      <c r="HE51" s="55"/>
      <c r="HF51" s="55"/>
      <c r="HG51" s="55"/>
      <c r="HH51" s="55"/>
      <c r="HI51" s="55"/>
      <c r="HJ51" s="55"/>
      <c r="HK51" s="55"/>
      <c r="HL51" s="55"/>
      <c r="HM51" s="55"/>
      <c r="HN51" s="55"/>
      <c r="HO51" s="55"/>
      <c r="HP51" s="55"/>
      <c r="HQ51" s="55"/>
      <c r="HR51" s="55"/>
      <c r="HS51" s="55"/>
      <c r="HT51" s="55"/>
      <c r="HU51" s="55"/>
      <c r="HV51" s="55"/>
      <c r="HW51" s="55"/>
      <c r="HX51" s="55"/>
      <c r="HY51" s="55"/>
      <c r="HZ51" s="55"/>
      <c r="IA51" s="55"/>
      <c r="IB51" s="55"/>
      <c r="IC51" s="55"/>
      <c r="ID51" s="55"/>
      <c r="IE51" s="55"/>
      <c r="IF51" s="55"/>
      <c r="IG51" s="55"/>
      <c r="IH51" s="55"/>
      <c r="II51" s="55"/>
      <c r="IJ51" s="55"/>
      <c r="IK51" s="55"/>
      <c r="IL51" s="55"/>
      <c r="IM51" s="55"/>
      <c r="IN51" s="55"/>
      <c r="IO51" s="55"/>
      <c r="IP51" s="55"/>
      <c r="IQ51" s="55"/>
      <c r="IR51" s="55"/>
      <c r="IS51" s="55"/>
      <c r="IT51" s="55"/>
      <c r="IU51" s="55"/>
      <c r="IV51" s="55"/>
    </row>
    <row r="52" spans="1:256" s="55" customFormat="1" ht="8" customHeight="1" x14ac:dyDescent="0.15">
      <c r="A52" s="51"/>
      <c r="B52" s="51"/>
      <c r="C52" s="56"/>
      <c r="D52" s="56"/>
      <c r="E52" s="52"/>
      <c r="F52" s="52"/>
      <c r="G52" s="52"/>
      <c r="H52" s="52"/>
      <c r="I52" s="53"/>
      <c r="J52" s="52"/>
      <c r="K52" s="54"/>
      <c r="L52" s="54"/>
      <c r="M52" s="54"/>
      <c r="N52" s="53"/>
      <c r="O52" s="53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</row>
    <row r="53" spans="1:256" s="55" customFormat="1" ht="9" customHeight="1" x14ac:dyDescent="0.15">
      <c r="A53" s="51"/>
      <c r="B53" s="51"/>
      <c r="C53" s="56"/>
      <c r="D53" s="56"/>
      <c r="E53" s="52"/>
      <c r="F53" s="52"/>
      <c r="G53" s="52"/>
      <c r="H53" s="52"/>
      <c r="I53" s="53"/>
      <c r="J53" s="52"/>
      <c r="K53" s="54"/>
      <c r="L53" s="54"/>
      <c r="M53" s="54"/>
      <c r="N53" s="53"/>
      <c r="O53" s="53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</row>
    <row r="54" spans="1:256" s="55" customFormat="1" ht="16" customHeight="1" x14ac:dyDescent="0.15">
      <c r="A54" s="51"/>
      <c r="B54" s="51"/>
      <c r="C54" s="56"/>
      <c r="D54" s="56"/>
      <c r="E54" s="52"/>
      <c r="F54" s="52"/>
      <c r="G54" s="52"/>
      <c r="H54" s="54"/>
      <c r="I54" s="53"/>
      <c r="J54" s="54"/>
      <c r="K54" s="54"/>
      <c r="L54" s="54"/>
      <c r="M54" s="54"/>
      <c r="N54" s="53"/>
      <c r="O54" s="53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</row>
    <row r="55" spans="1:256" s="55" customFormat="1" ht="16" customHeight="1" x14ac:dyDescent="0.15">
      <c r="A55" s="56"/>
      <c r="B55" s="56"/>
      <c r="C55" s="56"/>
      <c r="D55" s="56"/>
      <c r="E55" s="52"/>
      <c r="F55" s="52"/>
      <c r="G55" s="52"/>
      <c r="H55" s="52"/>
      <c r="I55" s="53"/>
      <c r="J55" s="52"/>
      <c r="K55" s="52"/>
      <c r="L55" s="52"/>
      <c r="M55" s="52"/>
      <c r="N55" s="53"/>
      <c r="O55" s="53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</row>
    <row r="56" spans="1:256" s="55" customFormat="1" ht="16" customHeight="1" x14ac:dyDescent="0.15">
      <c r="A56" s="57"/>
      <c r="B56" s="57"/>
      <c r="C56" s="57"/>
      <c r="D56" s="57"/>
      <c r="E56" s="58"/>
      <c r="F56" s="58"/>
      <c r="G56" s="58"/>
      <c r="H56" s="58"/>
      <c r="I56" s="53"/>
      <c r="J56" s="58"/>
      <c r="K56" s="58"/>
      <c r="L56" s="58"/>
      <c r="M56" s="58"/>
      <c r="N56" s="53"/>
      <c r="O56" s="53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60"/>
      <c r="AP56" s="60"/>
      <c r="AQ56" s="60"/>
      <c r="AR56" s="60"/>
      <c r="AS56" s="60"/>
      <c r="AT56" s="60"/>
      <c r="AU56" s="60"/>
      <c r="AV56" s="60"/>
      <c r="AW56" s="60"/>
      <c r="AX56" s="60"/>
      <c r="AY56" s="60"/>
      <c r="AZ56" s="60"/>
      <c r="BA56" s="60"/>
      <c r="BB56" s="60"/>
      <c r="BC56" s="60"/>
      <c r="BD56" s="60"/>
      <c r="BE56" s="60"/>
      <c r="BF56" s="60"/>
      <c r="BG56" s="60"/>
      <c r="BH56" s="60"/>
      <c r="BI56" s="60"/>
    </row>
    <row r="57" spans="1:256" s="52" customFormat="1" ht="16" customHeight="1" x14ac:dyDescent="0.15">
      <c r="A57" s="57"/>
      <c r="B57" s="57"/>
      <c r="C57" s="57"/>
      <c r="D57" s="57"/>
      <c r="E57" s="58"/>
      <c r="F57" s="58"/>
      <c r="G57" s="58"/>
      <c r="H57" s="58"/>
      <c r="I57" s="59"/>
      <c r="J57" s="58"/>
      <c r="K57" s="58"/>
      <c r="L57" s="58"/>
      <c r="M57" s="58"/>
      <c r="N57" s="59"/>
      <c r="O57" s="59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  <c r="AS57" s="60"/>
      <c r="AT57" s="60"/>
      <c r="AU57" s="60"/>
      <c r="AV57" s="60"/>
      <c r="AW57" s="60"/>
      <c r="AX57" s="60"/>
      <c r="AY57" s="60"/>
      <c r="AZ57" s="60"/>
      <c r="BA57" s="60"/>
      <c r="BB57" s="60"/>
      <c r="BC57" s="60"/>
      <c r="BD57" s="60"/>
      <c r="BE57" s="60"/>
      <c r="BF57" s="60"/>
      <c r="BG57" s="60"/>
      <c r="BH57" s="60"/>
      <c r="BI57" s="60"/>
    </row>
    <row r="58" spans="1:256" s="52" customFormat="1" ht="16" customHeight="1" x14ac:dyDescent="0.15">
      <c r="A58" s="57"/>
      <c r="B58" s="57"/>
      <c r="C58" s="57"/>
      <c r="D58" s="57"/>
      <c r="E58" s="58"/>
      <c r="F58" s="58"/>
      <c r="G58" s="58"/>
      <c r="H58" s="58"/>
      <c r="I58" s="54"/>
      <c r="J58" s="58"/>
      <c r="K58" s="58"/>
      <c r="L58" s="58"/>
      <c r="M58" s="58"/>
      <c r="N58" s="54"/>
      <c r="O58" s="54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</row>
    <row r="59" spans="1:256" s="52" customFormat="1" ht="16" customHeight="1" x14ac:dyDescent="0.15">
      <c r="A59" s="57"/>
      <c r="B59" s="57"/>
      <c r="C59" s="57"/>
      <c r="D59" s="57"/>
      <c r="E59" s="58"/>
      <c r="F59" s="58"/>
      <c r="G59" s="58"/>
      <c r="H59" s="58"/>
      <c r="J59" s="58"/>
      <c r="K59" s="58"/>
      <c r="L59" s="58"/>
      <c r="M59" s="58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60"/>
      <c r="AW59" s="60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</row>
    <row r="60" spans="1:256" s="58" customFormat="1" x14ac:dyDescent="0.15">
      <c r="A60" s="57"/>
      <c r="B60" s="57"/>
      <c r="C60" s="57"/>
      <c r="D60" s="57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</row>
    <row r="61" spans="1:256" s="58" customFormat="1" x14ac:dyDescent="0.15">
      <c r="A61" s="57"/>
      <c r="B61" s="57"/>
      <c r="C61" s="57"/>
      <c r="D61" s="57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</row>
    <row r="62" spans="1:256" s="58" customFormat="1" x14ac:dyDescent="0.15">
      <c r="A62" s="57"/>
      <c r="B62" s="57"/>
      <c r="C62" s="57"/>
      <c r="D62" s="57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</row>
    <row r="63" spans="1:256" s="58" customFormat="1" x14ac:dyDescent="0.15">
      <c r="A63" s="57"/>
      <c r="B63" s="57"/>
      <c r="C63" s="57"/>
      <c r="D63" s="57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</row>
    <row r="64" spans="1:256" s="58" customFormat="1" x14ac:dyDescent="0.15">
      <c r="A64" s="57"/>
      <c r="B64" s="57"/>
      <c r="C64" s="57"/>
      <c r="D64" s="57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</row>
    <row r="65" spans="1:61" s="58" customFormat="1" x14ac:dyDescent="0.15">
      <c r="A65" s="57"/>
      <c r="B65" s="57"/>
      <c r="C65" s="57"/>
      <c r="D65" s="57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/>
      <c r="BB65" s="60"/>
      <c r="BC65" s="60"/>
      <c r="BD65" s="60"/>
      <c r="BE65" s="60"/>
      <c r="BF65" s="60"/>
      <c r="BG65" s="60"/>
      <c r="BH65" s="60"/>
      <c r="BI65" s="60"/>
    </row>
    <row r="66" spans="1:61" s="58" customFormat="1" x14ac:dyDescent="0.15">
      <c r="A66" s="57"/>
      <c r="B66" s="57"/>
      <c r="C66" s="57"/>
      <c r="D66" s="57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60"/>
    </row>
    <row r="67" spans="1:61" s="58" customFormat="1" x14ac:dyDescent="0.15">
      <c r="A67" s="57"/>
      <c r="B67" s="57"/>
      <c r="C67" s="57"/>
      <c r="D67" s="57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  <c r="BC67" s="60"/>
      <c r="BD67" s="60"/>
      <c r="BE67" s="60"/>
      <c r="BF67" s="60"/>
      <c r="BG67" s="60"/>
      <c r="BH67" s="60"/>
      <c r="BI67" s="60"/>
    </row>
    <row r="68" spans="1:61" s="58" customFormat="1" x14ac:dyDescent="0.15">
      <c r="A68" s="57"/>
      <c r="B68" s="57"/>
      <c r="C68" s="57"/>
      <c r="D68" s="57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</row>
    <row r="69" spans="1:61" s="58" customFormat="1" x14ac:dyDescent="0.15">
      <c r="A69" s="57"/>
      <c r="B69" s="57"/>
      <c r="C69" s="57"/>
      <c r="D69" s="57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  <c r="BC69" s="60"/>
      <c r="BD69" s="60"/>
      <c r="BE69" s="60"/>
      <c r="BF69" s="60"/>
      <c r="BG69" s="60"/>
      <c r="BH69" s="60"/>
      <c r="BI69" s="60"/>
    </row>
    <row r="70" spans="1:61" s="58" customFormat="1" x14ac:dyDescent="0.15">
      <c r="A70" s="57"/>
      <c r="B70" s="57"/>
      <c r="C70" s="57"/>
      <c r="D70" s="57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/>
      <c r="AX70" s="60"/>
      <c r="AY70" s="60"/>
      <c r="AZ70" s="60"/>
      <c r="BA70" s="60"/>
      <c r="BB70" s="60"/>
      <c r="BC70" s="60"/>
      <c r="BD70" s="60"/>
      <c r="BE70" s="60"/>
      <c r="BF70" s="60"/>
      <c r="BG70" s="60"/>
      <c r="BH70" s="60"/>
      <c r="BI70" s="60"/>
    </row>
    <row r="71" spans="1:61" s="58" customFormat="1" x14ac:dyDescent="0.15">
      <c r="A71" s="57"/>
      <c r="B71" s="57"/>
      <c r="C71" s="57"/>
      <c r="D71" s="57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  <c r="AS71" s="60"/>
      <c r="AT71" s="60"/>
      <c r="AU71" s="60"/>
      <c r="AV71" s="60"/>
      <c r="AW71" s="60"/>
      <c r="AX71" s="60"/>
      <c r="AY71" s="60"/>
      <c r="AZ71" s="60"/>
      <c r="BA71" s="60"/>
      <c r="BB71" s="60"/>
      <c r="BC71" s="60"/>
      <c r="BD71" s="60"/>
      <c r="BE71" s="60"/>
      <c r="BF71" s="60"/>
      <c r="BG71" s="60"/>
      <c r="BH71" s="60"/>
      <c r="BI71" s="60"/>
    </row>
    <row r="72" spans="1:61" s="58" customFormat="1" x14ac:dyDescent="0.15">
      <c r="A72" s="57"/>
      <c r="B72" s="57"/>
      <c r="C72" s="57"/>
      <c r="D72" s="57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  <c r="AS72" s="60"/>
      <c r="AT72" s="60"/>
      <c r="AU72" s="60"/>
      <c r="AV72" s="60"/>
      <c r="AW72" s="60"/>
      <c r="AX72" s="60"/>
      <c r="AY72" s="60"/>
      <c r="AZ72" s="60"/>
      <c r="BA72" s="60"/>
      <c r="BB72" s="60"/>
      <c r="BC72" s="60"/>
      <c r="BD72" s="60"/>
      <c r="BE72" s="60"/>
      <c r="BF72" s="60"/>
      <c r="BG72" s="60"/>
      <c r="BH72" s="60"/>
      <c r="BI72" s="60"/>
    </row>
    <row r="73" spans="1:61" s="58" customFormat="1" x14ac:dyDescent="0.15">
      <c r="A73" s="57"/>
      <c r="B73" s="57"/>
      <c r="C73" s="57"/>
      <c r="D73" s="57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</row>
    <row r="74" spans="1:61" s="58" customFormat="1" x14ac:dyDescent="0.15">
      <c r="A74" s="57"/>
      <c r="B74" s="57"/>
      <c r="C74" s="57"/>
      <c r="D74" s="57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</row>
    <row r="75" spans="1:61" s="58" customFormat="1" x14ac:dyDescent="0.15">
      <c r="A75" s="57"/>
      <c r="B75" s="57"/>
      <c r="C75" s="57"/>
      <c r="D75" s="57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</row>
    <row r="76" spans="1:61" s="58" customFormat="1" x14ac:dyDescent="0.15">
      <c r="A76" s="57"/>
      <c r="B76" s="57"/>
      <c r="C76" s="57"/>
      <c r="D76" s="57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  <c r="AX76" s="60"/>
      <c r="AY76" s="60"/>
      <c r="AZ76" s="60"/>
      <c r="BA76" s="60"/>
      <c r="BB76" s="60"/>
      <c r="BC76" s="60"/>
      <c r="BD76" s="60"/>
      <c r="BE76" s="60"/>
      <c r="BF76" s="60"/>
      <c r="BG76" s="60"/>
      <c r="BH76" s="60"/>
      <c r="BI76" s="60"/>
    </row>
    <row r="77" spans="1:61" s="58" customFormat="1" x14ac:dyDescent="0.15">
      <c r="A77" s="57"/>
      <c r="B77" s="57"/>
      <c r="C77" s="57"/>
      <c r="D77" s="57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</row>
    <row r="78" spans="1:61" s="58" customFormat="1" x14ac:dyDescent="0.15">
      <c r="A78" s="57"/>
      <c r="B78" s="57"/>
      <c r="C78" s="57"/>
      <c r="D78" s="57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  <c r="BC78" s="60"/>
      <c r="BD78" s="60"/>
      <c r="BE78" s="60"/>
      <c r="BF78" s="60"/>
      <c r="BG78" s="60"/>
      <c r="BH78" s="60"/>
      <c r="BI78" s="60"/>
    </row>
    <row r="79" spans="1:61" s="58" customFormat="1" x14ac:dyDescent="0.15">
      <c r="A79" s="57"/>
      <c r="B79" s="57"/>
      <c r="C79" s="57"/>
      <c r="D79" s="57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  <c r="BC79" s="60"/>
      <c r="BD79" s="60"/>
      <c r="BE79" s="60"/>
      <c r="BF79" s="60"/>
      <c r="BG79" s="60"/>
      <c r="BH79" s="60"/>
      <c r="BI79" s="60"/>
    </row>
    <row r="80" spans="1:61" s="58" customFormat="1" x14ac:dyDescent="0.15">
      <c r="A80" s="57"/>
      <c r="B80" s="57"/>
      <c r="C80" s="57"/>
      <c r="D80" s="57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  <c r="BC80" s="60"/>
      <c r="BD80" s="60"/>
      <c r="BE80" s="60"/>
      <c r="BF80" s="60"/>
      <c r="BG80" s="60"/>
      <c r="BH80" s="60"/>
      <c r="BI80" s="60"/>
    </row>
    <row r="81" spans="1:61" s="58" customFormat="1" x14ac:dyDescent="0.15">
      <c r="A81" s="57"/>
      <c r="B81" s="57"/>
      <c r="C81" s="57"/>
      <c r="D81" s="57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60"/>
      <c r="AZ81" s="60"/>
      <c r="BA81" s="60"/>
      <c r="BB81" s="60"/>
      <c r="BC81" s="60"/>
      <c r="BD81" s="60"/>
      <c r="BE81" s="60"/>
      <c r="BF81" s="60"/>
      <c r="BG81" s="60"/>
      <c r="BH81" s="60"/>
      <c r="BI81" s="60"/>
    </row>
    <row r="82" spans="1:61" s="58" customFormat="1" x14ac:dyDescent="0.15">
      <c r="A82" s="57"/>
      <c r="B82" s="57"/>
      <c r="C82" s="57"/>
      <c r="D82" s="57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</row>
    <row r="83" spans="1:61" s="58" customFormat="1" x14ac:dyDescent="0.15">
      <c r="A83" s="57"/>
      <c r="B83" s="57"/>
      <c r="C83" s="57"/>
      <c r="D83" s="57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</row>
    <row r="84" spans="1:61" s="58" customFormat="1" x14ac:dyDescent="0.15">
      <c r="A84" s="57"/>
      <c r="B84" s="57"/>
      <c r="C84" s="57"/>
      <c r="D84" s="57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</row>
    <row r="85" spans="1:61" s="58" customFormat="1" x14ac:dyDescent="0.15">
      <c r="A85" s="57"/>
      <c r="B85" s="57"/>
      <c r="C85" s="57"/>
      <c r="D85" s="57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</row>
    <row r="86" spans="1:61" s="58" customFormat="1" x14ac:dyDescent="0.15">
      <c r="A86" s="57"/>
      <c r="B86" s="57"/>
      <c r="C86" s="57"/>
      <c r="D86" s="57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60"/>
      <c r="BC86" s="60"/>
      <c r="BD86" s="60"/>
      <c r="BE86" s="60"/>
      <c r="BF86" s="60"/>
      <c r="BG86" s="60"/>
      <c r="BH86" s="60"/>
      <c r="BI86" s="60"/>
    </row>
    <row r="87" spans="1:61" s="58" customFormat="1" x14ac:dyDescent="0.15">
      <c r="A87" s="57"/>
      <c r="B87" s="57"/>
      <c r="C87" s="57"/>
      <c r="D87" s="57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60"/>
      <c r="AT87" s="60"/>
      <c r="AU87" s="60"/>
      <c r="AV87" s="60"/>
      <c r="AW87" s="60"/>
      <c r="AX87" s="60"/>
      <c r="AY87" s="60"/>
      <c r="AZ87" s="60"/>
      <c r="BA87" s="60"/>
      <c r="BB87" s="60"/>
      <c r="BC87" s="60"/>
      <c r="BD87" s="60"/>
      <c r="BE87" s="60"/>
      <c r="BF87" s="60"/>
      <c r="BG87" s="60"/>
      <c r="BH87" s="60"/>
      <c r="BI87" s="60"/>
    </row>
    <row r="88" spans="1:61" s="58" customFormat="1" x14ac:dyDescent="0.15">
      <c r="A88" s="57"/>
      <c r="B88" s="57"/>
      <c r="C88" s="57"/>
      <c r="D88" s="57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60"/>
    </row>
    <row r="89" spans="1:61" s="58" customFormat="1" x14ac:dyDescent="0.15">
      <c r="A89" s="57"/>
      <c r="B89" s="57"/>
      <c r="C89" s="57"/>
      <c r="D89" s="57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  <c r="AX89" s="60"/>
      <c r="AY89" s="60"/>
      <c r="AZ89" s="60"/>
      <c r="BA89" s="60"/>
      <c r="BB89" s="60"/>
      <c r="BC89" s="60"/>
      <c r="BD89" s="60"/>
      <c r="BE89" s="60"/>
      <c r="BF89" s="60"/>
      <c r="BG89" s="60"/>
      <c r="BH89" s="60"/>
      <c r="BI89" s="60"/>
    </row>
    <row r="90" spans="1:61" s="58" customFormat="1" x14ac:dyDescent="0.15">
      <c r="A90" s="57"/>
      <c r="B90" s="57"/>
      <c r="C90" s="57"/>
      <c r="D90" s="57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  <c r="AS90" s="60"/>
      <c r="AT90" s="60"/>
      <c r="AU90" s="60"/>
      <c r="AV90" s="60"/>
      <c r="AW90" s="60"/>
      <c r="AX90" s="60"/>
      <c r="AY90" s="60"/>
      <c r="AZ90" s="60"/>
      <c r="BA90" s="60"/>
      <c r="BB90" s="60"/>
      <c r="BC90" s="60"/>
      <c r="BD90" s="60"/>
      <c r="BE90" s="60"/>
      <c r="BF90" s="60"/>
      <c r="BG90" s="60"/>
      <c r="BH90" s="60"/>
      <c r="BI90" s="60"/>
    </row>
    <row r="91" spans="1:61" s="58" customFormat="1" x14ac:dyDescent="0.15">
      <c r="A91" s="57"/>
      <c r="B91" s="57"/>
      <c r="C91" s="57"/>
      <c r="D91" s="57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  <c r="AS91" s="60"/>
      <c r="AT91" s="60"/>
      <c r="AU91" s="60"/>
      <c r="AV91" s="60"/>
      <c r="AW91" s="60"/>
      <c r="AX91" s="60"/>
      <c r="AY91" s="60"/>
      <c r="AZ91" s="60"/>
      <c r="BA91" s="60"/>
      <c r="BB91" s="60"/>
      <c r="BC91" s="60"/>
      <c r="BD91" s="60"/>
      <c r="BE91" s="60"/>
      <c r="BF91" s="60"/>
      <c r="BG91" s="60"/>
      <c r="BH91" s="60"/>
      <c r="BI91" s="60"/>
    </row>
    <row r="92" spans="1:61" s="58" customFormat="1" x14ac:dyDescent="0.15">
      <c r="A92" s="57"/>
      <c r="B92" s="57"/>
      <c r="C92" s="57"/>
      <c r="D92" s="57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  <c r="AS92" s="60"/>
      <c r="AT92" s="60"/>
      <c r="AU92" s="60"/>
      <c r="AV92" s="60"/>
      <c r="AW92" s="60"/>
      <c r="AX92" s="60"/>
      <c r="AY92" s="60"/>
      <c r="AZ92" s="60"/>
      <c r="BA92" s="60"/>
      <c r="BB92" s="60"/>
      <c r="BC92" s="60"/>
      <c r="BD92" s="60"/>
      <c r="BE92" s="60"/>
      <c r="BF92" s="60"/>
      <c r="BG92" s="60"/>
      <c r="BH92" s="60"/>
      <c r="BI92" s="60"/>
    </row>
    <row r="93" spans="1:61" s="58" customFormat="1" x14ac:dyDescent="0.15">
      <c r="A93" s="57"/>
      <c r="B93" s="57"/>
      <c r="C93" s="57"/>
      <c r="D93" s="57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</row>
    <row r="94" spans="1:61" s="58" customFormat="1" x14ac:dyDescent="0.15">
      <c r="A94" s="57"/>
      <c r="B94" s="57"/>
      <c r="C94" s="57"/>
      <c r="D94" s="57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</row>
    <row r="95" spans="1:61" s="58" customFormat="1" x14ac:dyDescent="0.15">
      <c r="A95" s="57"/>
      <c r="B95" s="57"/>
      <c r="C95" s="57"/>
      <c r="D95" s="57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</row>
    <row r="96" spans="1:61" s="58" customFormat="1" x14ac:dyDescent="0.15">
      <c r="A96" s="57"/>
      <c r="B96" s="57"/>
      <c r="C96" s="57"/>
      <c r="D96" s="57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</row>
    <row r="97" spans="1:61" s="58" customFormat="1" x14ac:dyDescent="0.15">
      <c r="A97" s="57"/>
      <c r="B97" s="57"/>
      <c r="C97" s="57"/>
      <c r="D97" s="57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</row>
    <row r="98" spans="1:61" s="58" customFormat="1" x14ac:dyDescent="0.15">
      <c r="A98" s="57"/>
      <c r="B98" s="57"/>
      <c r="C98" s="57"/>
      <c r="D98" s="57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</row>
    <row r="99" spans="1:61" s="58" customFormat="1" x14ac:dyDescent="0.15">
      <c r="A99" s="57"/>
      <c r="B99" s="57"/>
      <c r="C99" s="57"/>
      <c r="D99" s="57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  <c r="BB99" s="60"/>
      <c r="BC99" s="60"/>
      <c r="BD99" s="60"/>
      <c r="BE99" s="60"/>
      <c r="BF99" s="60"/>
      <c r="BG99" s="60"/>
      <c r="BH99" s="60"/>
      <c r="BI99" s="60"/>
    </row>
    <row r="100" spans="1:61" s="58" customFormat="1" x14ac:dyDescent="0.15">
      <c r="A100" s="57"/>
      <c r="B100" s="57"/>
      <c r="C100" s="57"/>
      <c r="D100" s="57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  <c r="BB100" s="60"/>
      <c r="BC100" s="60"/>
      <c r="BD100" s="60"/>
      <c r="BE100" s="60"/>
      <c r="BF100" s="60"/>
      <c r="BG100" s="60"/>
      <c r="BH100" s="60"/>
      <c r="BI100" s="60"/>
    </row>
    <row r="101" spans="1:61" s="58" customFormat="1" x14ac:dyDescent="0.15">
      <c r="A101" s="57"/>
      <c r="B101" s="57"/>
      <c r="C101" s="57"/>
      <c r="D101" s="57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  <c r="BB101" s="60"/>
      <c r="BC101" s="60"/>
      <c r="BD101" s="60"/>
      <c r="BE101" s="60"/>
      <c r="BF101" s="60"/>
      <c r="BG101" s="60"/>
      <c r="BH101" s="60"/>
      <c r="BI101" s="60"/>
    </row>
    <row r="102" spans="1:61" s="58" customFormat="1" x14ac:dyDescent="0.15">
      <c r="A102" s="57"/>
      <c r="B102" s="57"/>
      <c r="C102" s="57"/>
      <c r="D102" s="57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  <c r="AX102" s="60"/>
      <c r="AY102" s="60"/>
      <c r="AZ102" s="60"/>
      <c r="BA102" s="60"/>
      <c r="BB102" s="60"/>
      <c r="BC102" s="60"/>
      <c r="BD102" s="60"/>
      <c r="BE102" s="60"/>
      <c r="BF102" s="60"/>
      <c r="BG102" s="60"/>
      <c r="BH102" s="60"/>
      <c r="BI102" s="60"/>
    </row>
    <row r="103" spans="1:61" s="58" customFormat="1" x14ac:dyDescent="0.15">
      <c r="A103" s="57"/>
      <c r="B103" s="57"/>
      <c r="C103" s="57"/>
      <c r="D103" s="57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  <c r="AX103" s="60"/>
      <c r="AY103" s="60"/>
      <c r="AZ103" s="60"/>
      <c r="BA103" s="60"/>
      <c r="BB103" s="60"/>
      <c r="BC103" s="60"/>
      <c r="BD103" s="60"/>
      <c r="BE103" s="60"/>
      <c r="BF103" s="60"/>
      <c r="BG103" s="60"/>
      <c r="BH103" s="60"/>
      <c r="BI103" s="60"/>
    </row>
    <row r="104" spans="1:61" s="58" customFormat="1" x14ac:dyDescent="0.15">
      <c r="A104" s="57"/>
      <c r="B104" s="57"/>
      <c r="C104" s="57"/>
      <c r="D104" s="57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  <c r="AV104" s="60"/>
      <c r="AW104" s="60"/>
      <c r="AX104" s="60"/>
      <c r="AY104" s="60"/>
      <c r="AZ104" s="60"/>
      <c r="BA104" s="60"/>
      <c r="BB104" s="60"/>
      <c r="BC104" s="60"/>
      <c r="BD104" s="60"/>
      <c r="BE104" s="60"/>
      <c r="BF104" s="60"/>
      <c r="BG104" s="60"/>
      <c r="BH104" s="60"/>
      <c r="BI104" s="60"/>
    </row>
    <row r="105" spans="1:61" s="58" customFormat="1" x14ac:dyDescent="0.15">
      <c r="A105" s="57"/>
      <c r="B105" s="57"/>
      <c r="C105" s="57"/>
      <c r="D105" s="57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  <c r="AV105" s="60"/>
      <c r="AW105" s="60"/>
      <c r="AX105" s="60"/>
      <c r="AY105" s="60"/>
      <c r="AZ105" s="60"/>
      <c r="BA105" s="60"/>
      <c r="BB105" s="60"/>
      <c r="BC105" s="60"/>
      <c r="BD105" s="60"/>
      <c r="BE105" s="60"/>
      <c r="BF105" s="60"/>
      <c r="BG105" s="60"/>
      <c r="BH105" s="60"/>
      <c r="BI105" s="60"/>
    </row>
    <row r="106" spans="1:61" s="58" customFormat="1" x14ac:dyDescent="0.15">
      <c r="A106" s="57"/>
      <c r="B106" s="57"/>
      <c r="C106" s="57"/>
      <c r="D106" s="57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  <c r="AV106" s="60"/>
      <c r="AW106" s="60"/>
      <c r="AX106" s="60"/>
      <c r="AY106" s="60"/>
      <c r="AZ106" s="60"/>
      <c r="BA106" s="60"/>
      <c r="BB106" s="60"/>
      <c r="BC106" s="60"/>
      <c r="BD106" s="60"/>
      <c r="BE106" s="60"/>
      <c r="BF106" s="60"/>
      <c r="BG106" s="60"/>
      <c r="BH106" s="60"/>
      <c r="BI106" s="60"/>
    </row>
    <row r="107" spans="1:61" s="58" customFormat="1" x14ac:dyDescent="0.15">
      <c r="A107" s="57"/>
      <c r="B107" s="57"/>
      <c r="C107" s="57"/>
      <c r="D107" s="57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  <c r="BB107" s="60"/>
      <c r="BC107" s="60"/>
      <c r="BD107" s="60"/>
      <c r="BE107" s="60"/>
      <c r="BF107" s="60"/>
      <c r="BG107" s="60"/>
      <c r="BH107" s="60"/>
      <c r="BI107" s="60"/>
    </row>
    <row r="108" spans="1:61" s="58" customFormat="1" x14ac:dyDescent="0.15">
      <c r="A108" s="57"/>
      <c r="B108" s="57"/>
      <c r="C108" s="57"/>
      <c r="D108" s="57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  <c r="BB108" s="60"/>
      <c r="BC108" s="60"/>
      <c r="BD108" s="60"/>
      <c r="BE108" s="60"/>
      <c r="BF108" s="60"/>
      <c r="BG108" s="60"/>
      <c r="BH108" s="60"/>
      <c r="BI108" s="60"/>
    </row>
    <row r="109" spans="1:61" s="58" customFormat="1" x14ac:dyDescent="0.15">
      <c r="A109" s="57"/>
      <c r="B109" s="57"/>
      <c r="C109" s="57"/>
      <c r="D109" s="57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  <c r="BB109" s="60"/>
      <c r="BC109" s="60"/>
      <c r="BD109" s="60"/>
      <c r="BE109" s="60"/>
      <c r="BF109" s="60"/>
      <c r="BG109" s="60"/>
      <c r="BH109" s="60"/>
      <c r="BI109" s="60"/>
    </row>
    <row r="110" spans="1:61" s="58" customFormat="1" x14ac:dyDescent="0.15">
      <c r="A110" s="57"/>
      <c r="B110" s="57"/>
      <c r="C110" s="57"/>
      <c r="D110" s="57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  <c r="BB110" s="60"/>
      <c r="BC110" s="60"/>
      <c r="BD110" s="60"/>
      <c r="BE110" s="60"/>
      <c r="BF110" s="60"/>
      <c r="BG110" s="60"/>
      <c r="BH110" s="60"/>
      <c r="BI110" s="60"/>
    </row>
    <row r="111" spans="1:61" s="58" customFormat="1" x14ac:dyDescent="0.15">
      <c r="A111" s="57"/>
      <c r="B111" s="57"/>
      <c r="C111" s="57"/>
      <c r="D111" s="57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  <c r="BB111" s="60"/>
      <c r="BC111" s="60"/>
      <c r="BD111" s="60"/>
      <c r="BE111" s="60"/>
      <c r="BF111" s="60"/>
      <c r="BG111" s="60"/>
      <c r="BH111" s="60"/>
      <c r="BI111" s="60"/>
    </row>
    <row r="112" spans="1:61" s="58" customFormat="1" x14ac:dyDescent="0.15">
      <c r="A112" s="57"/>
      <c r="B112" s="57"/>
      <c r="C112" s="57"/>
      <c r="D112" s="57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  <c r="BB112" s="60"/>
      <c r="BC112" s="60"/>
      <c r="BD112" s="60"/>
      <c r="BE112" s="60"/>
      <c r="BF112" s="60"/>
      <c r="BG112" s="60"/>
      <c r="BH112" s="60"/>
      <c r="BI112" s="60"/>
    </row>
    <row r="113" spans="1:61" s="58" customFormat="1" x14ac:dyDescent="0.15">
      <c r="A113" s="57"/>
      <c r="B113" s="57"/>
      <c r="C113" s="57"/>
      <c r="D113" s="57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  <c r="AD113" s="60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  <c r="AV113" s="60"/>
      <c r="AW113" s="60"/>
      <c r="AX113" s="60"/>
      <c r="AY113" s="60"/>
      <c r="AZ113" s="60"/>
      <c r="BA113" s="60"/>
      <c r="BB113" s="60"/>
      <c r="BC113" s="60"/>
      <c r="BD113" s="60"/>
      <c r="BE113" s="60"/>
      <c r="BF113" s="60"/>
      <c r="BG113" s="60"/>
      <c r="BH113" s="60"/>
      <c r="BI113" s="60"/>
    </row>
    <row r="114" spans="1:61" s="58" customFormat="1" x14ac:dyDescent="0.15">
      <c r="A114" s="57"/>
      <c r="B114" s="57"/>
      <c r="C114" s="57"/>
      <c r="D114" s="57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  <c r="AD114" s="60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  <c r="AS114" s="60"/>
      <c r="AT114" s="60"/>
      <c r="AU114" s="60"/>
      <c r="AV114" s="60"/>
      <c r="AW114" s="60"/>
      <c r="AX114" s="60"/>
      <c r="AY114" s="60"/>
      <c r="AZ114" s="60"/>
      <c r="BA114" s="60"/>
      <c r="BB114" s="60"/>
      <c r="BC114" s="60"/>
      <c r="BD114" s="60"/>
      <c r="BE114" s="60"/>
      <c r="BF114" s="60"/>
      <c r="BG114" s="60"/>
      <c r="BH114" s="60"/>
      <c r="BI114" s="60"/>
    </row>
    <row r="115" spans="1:61" s="58" customFormat="1" x14ac:dyDescent="0.15">
      <c r="A115" s="57"/>
      <c r="B115" s="57"/>
      <c r="C115" s="57"/>
      <c r="D115" s="57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  <c r="AD115" s="60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  <c r="AV115" s="60"/>
      <c r="AW115" s="60"/>
      <c r="AX115" s="60"/>
      <c r="AY115" s="60"/>
      <c r="AZ115" s="60"/>
      <c r="BA115" s="60"/>
      <c r="BB115" s="60"/>
      <c r="BC115" s="60"/>
      <c r="BD115" s="60"/>
      <c r="BE115" s="60"/>
      <c r="BF115" s="60"/>
      <c r="BG115" s="60"/>
      <c r="BH115" s="60"/>
      <c r="BI115" s="60"/>
    </row>
    <row r="116" spans="1:61" s="58" customFormat="1" x14ac:dyDescent="0.15">
      <c r="A116" s="57"/>
      <c r="B116" s="57"/>
      <c r="C116" s="57"/>
      <c r="D116" s="57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  <c r="AD116" s="60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  <c r="AS116" s="60"/>
      <c r="AT116" s="60"/>
      <c r="AU116" s="60"/>
      <c r="AV116" s="60"/>
      <c r="AW116" s="60"/>
      <c r="AX116" s="60"/>
      <c r="AY116" s="60"/>
      <c r="AZ116" s="60"/>
      <c r="BA116" s="60"/>
      <c r="BB116" s="60"/>
      <c r="BC116" s="60"/>
      <c r="BD116" s="60"/>
      <c r="BE116" s="60"/>
      <c r="BF116" s="60"/>
      <c r="BG116" s="60"/>
      <c r="BH116" s="60"/>
      <c r="BI116" s="60"/>
    </row>
    <row r="117" spans="1:61" s="58" customFormat="1" x14ac:dyDescent="0.15">
      <c r="A117" s="57"/>
      <c r="B117" s="57"/>
      <c r="C117" s="57"/>
      <c r="D117" s="57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  <c r="AD117" s="60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  <c r="AV117" s="60"/>
      <c r="AW117" s="60"/>
      <c r="AX117" s="60"/>
      <c r="AY117" s="60"/>
      <c r="AZ117" s="60"/>
      <c r="BA117" s="60"/>
      <c r="BB117" s="60"/>
      <c r="BC117" s="60"/>
      <c r="BD117" s="60"/>
      <c r="BE117" s="60"/>
      <c r="BF117" s="60"/>
      <c r="BG117" s="60"/>
      <c r="BH117" s="60"/>
      <c r="BI117" s="60"/>
    </row>
    <row r="118" spans="1:61" s="58" customFormat="1" x14ac:dyDescent="0.15">
      <c r="A118" s="57"/>
      <c r="B118" s="57"/>
      <c r="C118" s="57"/>
      <c r="D118" s="57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  <c r="AV118" s="60"/>
      <c r="AW118" s="60"/>
      <c r="AX118" s="60"/>
      <c r="AY118" s="60"/>
      <c r="AZ118" s="60"/>
      <c r="BA118" s="60"/>
      <c r="BB118" s="60"/>
      <c r="BC118" s="60"/>
      <c r="BD118" s="60"/>
      <c r="BE118" s="60"/>
      <c r="BF118" s="60"/>
      <c r="BG118" s="60"/>
      <c r="BH118" s="60"/>
      <c r="BI118" s="60"/>
    </row>
    <row r="119" spans="1:61" s="58" customFormat="1" x14ac:dyDescent="0.15">
      <c r="A119" s="57"/>
      <c r="B119" s="57"/>
      <c r="C119" s="57"/>
      <c r="D119" s="57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  <c r="AD119" s="60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  <c r="AS119" s="60"/>
      <c r="AT119" s="60"/>
      <c r="AU119" s="60"/>
      <c r="AV119" s="60"/>
      <c r="AW119" s="60"/>
      <c r="AX119" s="60"/>
      <c r="AY119" s="60"/>
      <c r="AZ119" s="60"/>
      <c r="BA119" s="60"/>
      <c r="BB119" s="60"/>
      <c r="BC119" s="60"/>
      <c r="BD119" s="60"/>
      <c r="BE119" s="60"/>
      <c r="BF119" s="60"/>
      <c r="BG119" s="60"/>
      <c r="BH119" s="60"/>
      <c r="BI119" s="60"/>
    </row>
    <row r="120" spans="1:61" s="58" customFormat="1" x14ac:dyDescent="0.15">
      <c r="A120" s="57"/>
      <c r="B120" s="57"/>
      <c r="C120" s="57"/>
      <c r="D120" s="57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  <c r="AD120" s="60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  <c r="AV120" s="60"/>
      <c r="AW120" s="60"/>
      <c r="AX120" s="60"/>
      <c r="AY120" s="60"/>
      <c r="AZ120" s="60"/>
      <c r="BA120" s="60"/>
      <c r="BB120" s="60"/>
      <c r="BC120" s="60"/>
      <c r="BD120" s="60"/>
      <c r="BE120" s="60"/>
      <c r="BF120" s="60"/>
      <c r="BG120" s="60"/>
      <c r="BH120" s="60"/>
      <c r="BI120" s="60"/>
    </row>
    <row r="121" spans="1:61" s="58" customFormat="1" x14ac:dyDescent="0.15">
      <c r="A121" s="57"/>
      <c r="B121" s="57"/>
      <c r="C121" s="57"/>
      <c r="D121" s="57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  <c r="AD121" s="60"/>
      <c r="AE121" s="60"/>
      <c r="AF121" s="60"/>
      <c r="AG121" s="60"/>
      <c r="AH121" s="60"/>
      <c r="AI121" s="60"/>
      <c r="AJ121" s="60"/>
      <c r="AK121" s="60"/>
      <c r="AL121" s="60"/>
      <c r="AM121" s="60"/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/>
      <c r="BA121" s="60"/>
      <c r="BB121" s="60"/>
      <c r="BC121" s="60"/>
      <c r="BD121" s="60"/>
      <c r="BE121" s="60"/>
      <c r="BF121" s="60"/>
      <c r="BG121" s="60"/>
      <c r="BH121" s="60"/>
      <c r="BI121" s="60"/>
    </row>
    <row r="122" spans="1:61" s="58" customFormat="1" x14ac:dyDescent="0.15">
      <c r="A122" s="57"/>
      <c r="B122" s="57"/>
      <c r="C122" s="57"/>
      <c r="D122" s="57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  <c r="AD122" s="60"/>
      <c r="AE122" s="60"/>
      <c r="AF122" s="60"/>
      <c r="AG122" s="60"/>
      <c r="AH122" s="60"/>
      <c r="AI122" s="60"/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/>
      <c r="BA122" s="60"/>
      <c r="BB122" s="60"/>
      <c r="BC122" s="60"/>
      <c r="BD122" s="60"/>
      <c r="BE122" s="60"/>
      <c r="BF122" s="60"/>
      <c r="BG122" s="60"/>
      <c r="BH122" s="60"/>
      <c r="BI122" s="60"/>
    </row>
    <row r="123" spans="1:61" s="58" customFormat="1" x14ac:dyDescent="0.15">
      <c r="A123" s="57"/>
      <c r="B123" s="57"/>
      <c r="C123" s="57"/>
      <c r="D123" s="57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  <c r="AD123" s="60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  <c r="AV123" s="60"/>
      <c r="AW123" s="60"/>
      <c r="AX123" s="60"/>
      <c r="AY123" s="60"/>
      <c r="AZ123" s="60"/>
      <c r="BA123" s="60"/>
      <c r="BB123" s="60"/>
      <c r="BC123" s="60"/>
      <c r="BD123" s="60"/>
      <c r="BE123" s="60"/>
      <c r="BF123" s="60"/>
      <c r="BG123" s="60"/>
      <c r="BH123" s="60"/>
      <c r="BI123" s="60"/>
    </row>
    <row r="124" spans="1:61" s="58" customFormat="1" x14ac:dyDescent="0.15">
      <c r="A124" s="57"/>
      <c r="B124" s="57"/>
      <c r="C124" s="57"/>
      <c r="D124" s="57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  <c r="BB124" s="60"/>
      <c r="BC124" s="60"/>
      <c r="BD124" s="60"/>
      <c r="BE124" s="60"/>
      <c r="BF124" s="60"/>
      <c r="BG124" s="60"/>
      <c r="BH124" s="60"/>
      <c r="BI124" s="60"/>
    </row>
    <row r="125" spans="1:61" s="58" customFormat="1" x14ac:dyDescent="0.15">
      <c r="A125" s="57"/>
      <c r="B125" s="57"/>
      <c r="C125" s="57"/>
      <c r="D125" s="57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  <c r="AD125" s="60"/>
      <c r="AE125" s="60"/>
      <c r="AF125" s="60"/>
      <c r="AG125" s="60"/>
      <c r="AH125" s="60"/>
      <c r="AI125" s="60"/>
      <c r="AJ125" s="60"/>
      <c r="AK125" s="60"/>
      <c r="AL125" s="60"/>
      <c r="AM125" s="60"/>
      <c r="AN125" s="60"/>
      <c r="AO125" s="60"/>
      <c r="AP125" s="60"/>
      <c r="AQ125" s="60"/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  <c r="BB125" s="60"/>
      <c r="BC125" s="60"/>
      <c r="BD125" s="60"/>
      <c r="BE125" s="60"/>
      <c r="BF125" s="60"/>
      <c r="BG125" s="60"/>
      <c r="BH125" s="60"/>
      <c r="BI125" s="60"/>
    </row>
    <row r="126" spans="1:61" s="58" customFormat="1" x14ac:dyDescent="0.15">
      <c r="A126" s="57"/>
      <c r="B126" s="57"/>
      <c r="C126" s="57"/>
      <c r="D126" s="57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  <c r="AD126" s="60"/>
      <c r="AE126" s="60"/>
      <c r="AF126" s="60"/>
      <c r="AG126" s="60"/>
      <c r="AH126" s="60"/>
      <c r="AI126" s="60"/>
      <c r="AJ126" s="60"/>
      <c r="AK126" s="60"/>
      <c r="AL126" s="60"/>
      <c r="AM126" s="60"/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  <c r="BB126" s="60"/>
      <c r="BC126" s="60"/>
      <c r="BD126" s="60"/>
      <c r="BE126" s="60"/>
      <c r="BF126" s="60"/>
      <c r="BG126" s="60"/>
      <c r="BH126" s="60"/>
      <c r="BI126" s="60"/>
    </row>
    <row r="127" spans="1:61" s="58" customFormat="1" x14ac:dyDescent="0.15">
      <c r="A127" s="57"/>
      <c r="B127" s="57"/>
      <c r="C127" s="57"/>
      <c r="D127" s="57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/>
      <c r="AW127" s="60"/>
      <c r="AX127" s="60"/>
      <c r="AY127" s="60"/>
      <c r="AZ127" s="60"/>
      <c r="BA127" s="60"/>
      <c r="BB127" s="60"/>
      <c r="BC127" s="60"/>
      <c r="BD127" s="60"/>
      <c r="BE127" s="60"/>
      <c r="BF127" s="60"/>
      <c r="BG127" s="60"/>
      <c r="BH127" s="60"/>
      <c r="BI127" s="60"/>
    </row>
    <row r="128" spans="1:61" s="58" customFormat="1" x14ac:dyDescent="0.15">
      <c r="A128" s="57"/>
      <c r="B128" s="57"/>
      <c r="C128" s="57"/>
      <c r="D128" s="57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/>
      <c r="AS128" s="60"/>
      <c r="AT128" s="60"/>
      <c r="AU128" s="60"/>
      <c r="AV128" s="60"/>
      <c r="AW128" s="60"/>
      <c r="AX128" s="60"/>
      <c r="AY128" s="60"/>
      <c r="AZ128" s="60"/>
      <c r="BA128" s="60"/>
      <c r="BB128" s="60"/>
      <c r="BC128" s="60"/>
      <c r="BD128" s="60"/>
      <c r="BE128" s="60"/>
      <c r="BF128" s="60"/>
      <c r="BG128" s="60"/>
      <c r="BH128" s="60"/>
      <c r="BI128" s="60"/>
    </row>
    <row r="129" spans="1:61" s="58" customFormat="1" x14ac:dyDescent="0.15">
      <c r="A129" s="57"/>
      <c r="B129" s="57"/>
      <c r="C129" s="57"/>
      <c r="D129" s="57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  <c r="AD129" s="60"/>
      <c r="AE129" s="60"/>
      <c r="AF129" s="60"/>
      <c r="AG129" s="60"/>
      <c r="AH129" s="60"/>
      <c r="AI129" s="60"/>
      <c r="AJ129" s="60"/>
      <c r="AK129" s="60"/>
      <c r="AL129" s="60"/>
      <c r="AM129" s="60"/>
      <c r="AN129" s="60"/>
      <c r="AO129" s="60"/>
      <c r="AP129" s="60"/>
      <c r="AQ129" s="60"/>
      <c r="AR129" s="60"/>
      <c r="AS129" s="60"/>
      <c r="AT129" s="60"/>
      <c r="AU129" s="60"/>
      <c r="AV129" s="60"/>
      <c r="AW129" s="60"/>
      <c r="AX129" s="60"/>
      <c r="AY129" s="60"/>
      <c r="AZ129" s="60"/>
      <c r="BA129" s="60"/>
      <c r="BB129" s="60"/>
      <c r="BC129" s="60"/>
      <c r="BD129" s="60"/>
      <c r="BE129" s="60"/>
      <c r="BF129" s="60"/>
      <c r="BG129" s="60"/>
      <c r="BH129" s="60"/>
      <c r="BI129" s="60"/>
    </row>
    <row r="130" spans="1:61" s="58" customFormat="1" x14ac:dyDescent="0.15">
      <c r="A130" s="57"/>
      <c r="B130" s="57"/>
      <c r="C130" s="57"/>
      <c r="D130" s="57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  <c r="AD130" s="60"/>
      <c r="AE130" s="60"/>
      <c r="AF130" s="60"/>
      <c r="AG130" s="60"/>
      <c r="AH130" s="60"/>
      <c r="AI130" s="60"/>
      <c r="AJ130" s="60"/>
      <c r="AK130" s="60"/>
      <c r="AL130" s="60"/>
      <c r="AM130" s="60"/>
      <c r="AN130" s="60"/>
      <c r="AO130" s="60"/>
      <c r="AP130" s="60"/>
      <c r="AQ130" s="60"/>
      <c r="AR130" s="60"/>
      <c r="AS130" s="60"/>
      <c r="AT130" s="60"/>
      <c r="AU130" s="60"/>
      <c r="AV130" s="60"/>
      <c r="AW130" s="60"/>
      <c r="AX130" s="60"/>
      <c r="AY130" s="60"/>
      <c r="AZ130" s="60"/>
      <c r="BA130" s="60"/>
      <c r="BB130" s="60"/>
      <c r="BC130" s="60"/>
      <c r="BD130" s="60"/>
      <c r="BE130" s="60"/>
      <c r="BF130" s="60"/>
      <c r="BG130" s="60"/>
      <c r="BH130" s="60"/>
      <c r="BI130" s="60"/>
    </row>
    <row r="131" spans="1:61" s="58" customFormat="1" x14ac:dyDescent="0.15">
      <c r="A131" s="57"/>
      <c r="B131" s="57"/>
      <c r="C131" s="57"/>
      <c r="D131" s="57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  <c r="AD131" s="60"/>
      <c r="AE131" s="60"/>
      <c r="AF131" s="60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60"/>
      <c r="AS131" s="60"/>
      <c r="AT131" s="60"/>
      <c r="AU131" s="60"/>
      <c r="AV131" s="60"/>
      <c r="AW131" s="60"/>
      <c r="AX131" s="60"/>
      <c r="AY131" s="60"/>
      <c r="AZ131" s="60"/>
      <c r="BA131" s="60"/>
      <c r="BB131" s="60"/>
      <c r="BC131" s="60"/>
      <c r="BD131" s="60"/>
      <c r="BE131" s="60"/>
      <c r="BF131" s="60"/>
      <c r="BG131" s="60"/>
      <c r="BH131" s="60"/>
      <c r="BI131" s="60"/>
    </row>
    <row r="132" spans="1:61" s="58" customFormat="1" x14ac:dyDescent="0.15">
      <c r="A132" s="57"/>
      <c r="B132" s="57"/>
      <c r="C132" s="57"/>
      <c r="D132" s="57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  <c r="AD132" s="60"/>
      <c r="AE132" s="60"/>
      <c r="AF132" s="60"/>
      <c r="AG132" s="60"/>
      <c r="AH132" s="60"/>
      <c r="AI132" s="60"/>
      <c r="AJ132" s="60"/>
      <c r="AK132" s="60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  <c r="AV132" s="60"/>
      <c r="AW132" s="60"/>
      <c r="AX132" s="60"/>
      <c r="AY132" s="60"/>
      <c r="AZ132" s="60"/>
      <c r="BA132" s="60"/>
      <c r="BB132" s="60"/>
      <c r="BC132" s="60"/>
      <c r="BD132" s="60"/>
      <c r="BE132" s="60"/>
      <c r="BF132" s="60"/>
      <c r="BG132" s="60"/>
      <c r="BH132" s="60"/>
      <c r="BI132" s="60"/>
    </row>
    <row r="133" spans="1:61" s="58" customFormat="1" x14ac:dyDescent="0.15">
      <c r="A133" s="57"/>
      <c r="B133" s="57"/>
      <c r="C133" s="57"/>
      <c r="D133" s="57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  <c r="AD133" s="60"/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  <c r="AV133" s="60"/>
      <c r="AW133" s="60"/>
      <c r="AX133" s="60"/>
      <c r="AY133" s="60"/>
      <c r="AZ133" s="60"/>
      <c r="BA133" s="60"/>
      <c r="BB133" s="60"/>
      <c r="BC133" s="60"/>
      <c r="BD133" s="60"/>
      <c r="BE133" s="60"/>
      <c r="BF133" s="60"/>
      <c r="BG133" s="60"/>
      <c r="BH133" s="60"/>
      <c r="BI133" s="60"/>
    </row>
    <row r="134" spans="1:61" s="58" customFormat="1" x14ac:dyDescent="0.15">
      <c r="A134" s="57"/>
      <c r="B134" s="57"/>
      <c r="C134" s="57"/>
      <c r="D134" s="57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  <c r="AD134" s="60"/>
      <c r="AE134" s="60"/>
      <c r="AF134" s="60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  <c r="AV134" s="60"/>
      <c r="AW134" s="60"/>
      <c r="AX134" s="60"/>
      <c r="AY134" s="60"/>
      <c r="AZ134" s="60"/>
      <c r="BA134" s="60"/>
      <c r="BB134" s="60"/>
      <c r="BC134" s="60"/>
      <c r="BD134" s="60"/>
      <c r="BE134" s="60"/>
      <c r="BF134" s="60"/>
      <c r="BG134" s="60"/>
      <c r="BH134" s="60"/>
      <c r="BI134" s="60"/>
    </row>
    <row r="135" spans="1:61" s="58" customFormat="1" x14ac:dyDescent="0.15">
      <c r="A135" s="57"/>
      <c r="B135" s="57"/>
      <c r="C135" s="57"/>
      <c r="D135" s="57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  <c r="AD135" s="60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  <c r="BB135" s="60"/>
      <c r="BC135" s="60"/>
      <c r="BD135" s="60"/>
      <c r="BE135" s="60"/>
      <c r="BF135" s="60"/>
      <c r="BG135" s="60"/>
      <c r="BH135" s="60"/>
      <c r="BI135" s="60"/>
    </row>
    <row r="136" spans="1:61" s="58" customFormat="1" x14ac:dyDescent="0.15">
      <c r="A136" s="57"/>
      <c r="B136" s="57"/>
      <c r="C136" s="57"/>
      <c r="D136" s="57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  <c r="AD136" s="60"/>
      <c r="AE136" s="60"/>
      <c r="AF136" s="60"/>
      <c r="AG136" s="60"/>
      <c r="AH136" s="60"/>
      <c r="AI136" s="60"/>
      <c r="AJ136" s="60"/>
      <c r="AK136" s="60"/>
      <c r="AL136" s="60"/>
      <c r="AM136" s="60"/>
      <c r="AN136" s="60"/>
      <c r="AO136" s="60"/>
      <c r="AP136" s="60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  <c r="BB136" s="60"/>
      <c r="BC136" s="60"/>
      <c r="BD136" s="60"/>
      <c r="BE136" s="60"/>
      <c r="BF136" s="60"/>
      <c r="BG136" s="60"/>
      <c r="BH136" s="60"/>
      <c r="BI136" s="60"/>
    </row>
    <row r="137" spans="1:61" s="58" customFormat="1" x14ac:dyDescent="0.15">
      <c r="A137" s="57"/>
      <c r="B137" s="57"/>
      <c r="C137" s="57"/>
      <c r="D137" s="57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  <c r="BB137" s="60"/>
      <c r="BC137" s="60"/>
      <c r="BD137" s="60"/>
      <c r="BE137" s="60"/>
      <c r="BF137" s="60"/>
      <c r="BG137" s="60"/>
      <c r="BH137" s="60"/>
      <c r="BI137" s="60"/>
    </row>
    <row r="138" spans="1:61" s="58" customFormat="1" x14ac:dyDescent="0.15">
      <c r="A138" s="57"/>
      <c r="B138" s="57"/>
      <c r="C138" s="57"/>
      <c r="D138" s="57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  <c r="BB138" s="60"/>
      <c r="BC138" s="60"/>
      <c r="BD138" s="60"/>
      <c r="BE138" s="60"/>
      <c r="BF138" s="60"/>
      <c r="BG138" s="60"/>
      <c r="BH138" s="60"/>
      <c r="BI138" s="60"/>
    </row>
    <row r="139" spans="1:61" s="58" customFormat="1" x14ac:dyDescent="0.15">
      <c r="A139" s="57"/>
      <c r="B139" s="57"/>
      <c r="C139" s="57"/>
      <c r="D139" s="57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  <c r="BB139" s="60"/>
      <c r="BC139" s="60"/>
      <c r="BD139" s="60"/>
      <c r="BE139" s="60"/>
      <c r="BF139" s="60"/>
      <c r="BG139" s="60"/>
      <c r="BH139" s="60"/>
      <c r="BI139" s="60"/>
    </row>
    <row r="140" spans="1:61" s="58" customFormat="1" x14ac:dyDescent="0.15">
      <c r="A140" s="57"/>
      <c r="B140" s="57"/>
      <c r="C140" s="57"/>
      <c r="D140" s="57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  <c r="BB140" s="60"/>
      <c r="BC140" s="60"/>
      <c r="BD140" s="60"/>
      <c r="BE140" s="60"/>
      <c r="BF140" s="60"/>
      <c r="BG140" s="60"/>
      <c r="BH140" s="60"/>
      <c r="BI140" s="60"/>
    </row>
    <row r="141" spans="1:61" s="58" customFormat="1" x14ac:dyDescent="0.15">
      <c r="A141" s="57"/>
      <c r="B141" s="57"/>
      <c r="C141" s="57"/>
      <c r="D141" s="57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  <c r="AD141" s="60"/>
      <c r="AE141" s="60"/>
      <c r="AF141" s="60"/>
      <c r="AG141" s="60"/>
      <c r="AH141" s="60"/>
      <c r="AI141" s="60"/>
      <c r="AJ141" s="60"/>
      <c r="AK141" s="60"/>
      <c r="AL141" s="60"/>
      <c r="AM141" s="60"/>
      <c r="AN141" s="60"/>
      <c r="AO141" s="60"/>
      <c r="AP141" s="60"/>
      <c r="AQ141" s="60"/>
      <c r="AR141" s="60"/>
      <c r="AS141" s="60"/>
      <c r="AT141" s="60"/>
      <c r="AU141" s="60"/>
      <c r="AV141" s="60"/>
      <c r="AW141" s="60"/>
      <c r="AX141" s="60"/>
      <c r="AY141" s="60"/>
      <c r="AZ141" s="60"/>
      <c r="BA141" s="60"/>
      <c r="BB141" s="60"/>
      <c r="BC141" s="60"/>
      <c r="BD141" s="60"/>
      <c r="BE141" s="60"/>
      <c r="BF141" s="60"/>
      <c r="BG141" s="60"/>
      <c r="BH141" s="60"/>
      <c r="BI141" s="60"/>
    </row>
    <row r="142" spans="1:61" s="58" customFormat="1" x14ac:dyDescent="0.15">
      <c r="A142" s="57"/>
      <c r="B142" s="57"/>
      <c r="C142" s="57"/>
      <c r="D142" s="57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  <c r="AD142" s="60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  <c r="AS142" s="60"/>
      <c r="AT142" s="60"/>
      <c r="AU142" s="60"/>
      <c r="AV142" s="60"/>
      <c r="AW142" s="60"/>
      <c r="AX142" s="60"/>
      <c r="AY142" s="60"/>
      <c r="AZ142" s="60"/>
      <c r="BA142" s="60"/>
      <c r="BB142" s="60"/>
      <c r="BC142" s="60"/>
      <c r="BD142" s="60"/>
      <c r="BE142" s="60"/>
      <c r="BF142" s="60"/>
      <c r="BG142" s="60"/>
      <c r="BH142" s="60"/>
      <c r="BI142" s="60"/>
    </row>
    <row r="143" spans="1:61" s="58" customFormat="1" x14ac:dyDescent="0.15">
      <c r="A143" s="57"/>
      <c r="B143" s="57"/>
      <c r="C143" s="57"/>
      <c r="D143" s="57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  <c r="AD143" s="60"/>
      <c r="AE143" s="60"/>
      <c r="AF143" s="60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/>
      <c r="AS143" s="60"/>
      <c r="AT143" s="60"/>
      <c r="AU143" s="60"/>
      <c r="AV143" s="60"/>
      <c r="AW143" s="60"/>
      <c r="AX143" s="60"/>
      <c r="AY143" s="60"/>
      <c r="AZ143" s="60"/>
      <c r="BA143" s="60"/>
      <c r="BB143" s="60"/>
      <c r="BC143" s="60"/>
      <c r="BD143" s="60"/>
      <c r="BE143" s="60"/>
      <c r="BF143" s="60"/>
      <c r="BG143" s="60"/>
      <c r="BH143" s="60"/>
      <c r="BI143" s="60"/>
    </row>
    <row r="144" spans="1:61" s="58" customFormat="1" x14ac:dyDescent="0.15">
      <c r="A144" s="57"/>
      <c r="B144" s="57"/>
      <c r="C144" s="57"/>
      <c r="D144" s="57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  <c r="AD144" s="60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60"/>
      <c r="AT144" s="60"/>
      <c r="AU144" s="60"/>
      <c r="AV144" s="60"/>
      <c r="AW144" s="60"/>
      <c r="AX144" s="60"/>
      <c r="AY144" s="60"/>
      <c r="AZ144" s="60"/>
      <c r="BA144" s="60"/>
      <c r="BB144" s="60"/>
      <c r="BC144" s="60"/>
      <c r="BD144" s="60"/>
      <c r="BE144" s="60"/>
      <c r="BF144" s="60"/>
      <c r="BG144" s="60"/>
      <c r="BH144" s="60"/>
      <c r="BI144" s="60"/>
    </row>
    <row r="145" spans="1:61" s="58" customFormat="1" x14ac:dyDescent="0.15">
      <c r="A145" s="57"/>
      <c r="B145" s="57"/>
      <c r="C145" s="57"/>
      <c r="D145" s="57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  <c r="AD145" s="60"/>
      <c r="AE145" s="60"/>
      <c r="AF145" s="60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  <c r="AS145" s="60"/>
      <c r="AT145" s="60"/>
      <c r="AU145" s="60"/>
      <c r="AV145" s="60"/>
      <c r="AW145" s="60"/>
      <c r="AX145" s="60"/>
      <c r="AY145" s="60"/>
      <c r="AZ145" s="60"/>
      <c r="BA145" s="60"/>
      <c r="BB145" s="60"/>
      <c r="BC145" s="60"/>
      <c r="BD145" s="60"/>
      <c r="BE145" s="60"/>
      <c r="BF145" s="60"/>
      <c r="BG145" s="60"/>
      <c r="BH145" s="60"/>
      <c r="BI145" s="60"/>
    </row>
    <row r="146" spans="1:61" s="58" customFormat="1" x14ac:dyDescent="0.15">
      <c r="A146" s="57"/>
      <c r="B146" s="57"/>
      <c r="C146" s="57"/>
      <c r="D146" s="57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  <c r="AD146" s="60"/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U146" s="60"/>
      <c r="AV146" s="60"/>
      <c r="AW146" s="60"/>
      <c r="AX146" s="60"/>
      <c r="AY146" s="60"/>
      <c r="AZ146" s="60"/>
      <c r="BA146" s="60"/>
      <c r="BB146" s="60"/>
      <c r="BC146" s="60"/>
      <c r="BD146" s="60"/>
      <c r="BE146" s="60"/>
      <c r="BF146" s="60"/>
      <c r="BG146" s="60"/>
      <c r="BH146" s="60"/>
      <c r="BI146" s="60"/>
    </row>
    <row r="147" spans="1:61" s="58" customFormat="1" x14ac:dyDescent="0.15">
      <c r="A147" s="57"/>
      <c r="B147" s="57"/>
      <c r="C147" s="57"/>
      <c r="D147" s="57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  <c r="AD147" s="60"/>
      <c r="AE147" s="60"/>
      <c r="AF147" s="60"/>
      <c r="AG147" s="60"/>
      <c r="AH147" s="60"/>
      <c r="AI147" s="60"/>
      <c r="AJ147" s="60"/>
      <c r="AK147" s="60"/>
      <c r="AL147" s="60"/>
      <c r="AM147" s="60"/>
      <c r="AN147" s="60"/>
      <c r="AO147" s="60"/>
      <c r="AP147" s="60"/>
      <c r="AQ147" s="60"/>
      <c r="AR147" s="60"/>
      <c r="AS147" s="60"/>
      <c r="AT147" s="60"/>
      <c r="AU147" s="60"/>
      <c r="AV147" s="60"/>
      <c r="AW147" s="60"/>
      <c r="AX147" s="60"/>
      <c r="AY147" s="60"/>
      <c r="AZ147" s="60"/>
      <c r="BA147" s="60"/>
      <c r="BB147" s="60"/>
      <c r="BC147" s="60"/>
      <c r="BD147" s="60"/>
      <c r="BE147" s="60"/>
      <c r="BF147" s="60"/>
      <c r="BG147" s="60"/>
      <c r="BH147" s="60"/>
      <c r="BI147" s="60"/>
    </row>
    <row r="148" spans="1:61" s="58" customFormat="1" x14ac:dyDescent="0.15">
      <c r="A148" s="57"/>
      <c r="B148" s="57"/>
      <c r="C148" s="57"/>
      <c r="D148" s="57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  <c r="AD148" s="60"/>
      <c r="AE148" s="60"/>
      <c r="AF148" s="60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  <c r="AS148" s="60"/>
      <c r="AT148" s="60"/>
      <c r="AU148" s="60"/>
      <c r="AV148" s="60"/>
      <c r="AW148" s="60"/>
      <c r="AX148" s="60"/>
      <c r="AY148" s="60"/>
      <c r="AZ148" s="60"/>
      <c r="BA148" s="60"/>
      <c r="BB148" s="60"/>
      <c r="BC148" s="60"/>
      <c r="BD148" s="60"/>
      <c r="BE148" s="60"/>
      <c r="BF148" s="60"/>
      <c r="BG148" s="60"/>
      <c r="BH148" s="60"/>
      <c r="BI148" s="60"/>
    </row>
    <row r="149" spans="1:61" s="58" customFormat="1" x14ac:dyDescent="0.15">
      <c r="A149" s="57"/>
      <c r="B149" s="57"/>
      <c r="C149" s="57"/>
      <c r="D149" s="57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  <c r="AD149" s="60"/>
      <c r="AE149" s="60"/>
      <c r="AF149" s="60"/>
      <c r="AG149" s="60"/>
      <c r="AH149" s="60"/>
      <c r="AI149" s="60"/>
      <c r="AJ149" s="60"/>
      <c r="AK149" s="60"/>
      <c r="AL149" s="60"/>
      <c r="AM149" s="60"/>
      <c r="AN149" s="60"/>
      <c r="AO149" s="60"/>
      <c r="AP149" s="60"/>
      <c r="AQ149" s="60"/>
      <c r="AR149" s="60"/>
      <c r="AS149" s="60"/>
      <c r="AT149" s="60"/>
      <c r="AU149" s="60"/>
      <c r="AV149" s="60"/>
      <c r="AW149" s="60"/>
      <c r="AX149" s="60"/>
      <c r="AY149" s="60"/>
      <c r="AZ149" s="60"/>
      <c r="BA149" s="60"/>
      <c r="BB149" s="60"/>
      <c r="BC149" s="60"/>
      <c r="BD149" s="60"/>
      <c r="BE149" s="60"/>
      <c r="BF149" s="60"/>
      <c r="BG149" s="60"/>
      <c r="BH149" s="60"/>
      <c r="BI149" s="60"/>
    </row>
    <row r="150" spans="1:61" s="58" customFormat="1" x14ac:dyDescent="0.15">
      <c r="A150" s="57"/>
      <c r="B150" s="57"/>
      <c r="C150" s="57"/>
      <c r="D150" s="57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  <c r="AD150" s="60"/>
      <c r="AE150" s="60"/>
      <c r="AF150" s="60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  <c r="AS150" s="60"/>
      <c r="AT150" s="60"/>
      <c r="AU150" s="60"/>
      <c r="AV150" s="60"/>
      <c r="AW150" s="60"/>
      <c r="AX150" s="60"/>
      <c r="AY150" s="60"/>
      <c r="AZ150" s="60"/>
      <c r="BA150" s="60"/>
      <c r="BB150" s="60"/>
      <c r="BC150" s="60"/>
      <c r="BD150" s="60"/>
      <c r="BE150" s="60"/>
      <c r="BF150" s="60"/>
      <c r="BG150" s="60"/>
      <c r="BH150" s="60"/>
      <c r="BI150" s="60"/>
    </row>
    <row r="151" spans="1:61" s="58" customFormat="1" x14ac:dyDescent="0.15">
      <c r="A151" s="57"/>
      <c r="B151" s="57"/>
      <c r="C151" s="57"/>
      <c r="D151" s="57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  <c r="AD151" s="60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  <c r="AV151" s="60"/>
      <c r="AW151" s="60"/>
      <c r="AX151" s="60"/>
      <c r="AY151" s="60"/>
      <c r="AZ151" s="60"/>
      <c r="BA151" s="60"/>
      <c r="BB151" s="60"/>
      <c r="BC151" s="60"/>
      <c r="BD151" s="60"/>
      <c r="BE151" s="60"/>
      <c r="BF151" s="60"/>
      <c r="BG151" s="60"/>
      <c r="BH151" s="60"/>
      <c r="BI151" s="60"/>
    </row>
    <row r="152" spans="1:61" s="58" customFormat="1" x14ac:dyDescent="0.15">
      <c r="A152" s="57"/>
      <c r="B152" s="57"/>
      <c r="C152" s="57"/>
      <c r="D152" s="57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  <c r="AV152" s="60"/>
      <c r="AW152" s="60"/>
      <c r="AX152" s="60"/>
      <c r="AY152" s="60"/>
      <c r="AZ152" s="60"/>
      <c r="BA152" s="60"/>
      <c r="BB152" s="60"/>
      <c r="BC152" s="60"/>
      <c r="BD152" s="60"/>
      <c r="BE152" s="60"/>
      <c r="BF152" s="60"/>
      <c r="BG152" s="60"/>
      <c r="BH152" s="60"/>
      <c r="BI152" s="60"/>
    </row>
    <row r="153" spans="1:61" s="58" customFormat="1" x14ac:dyDescent="0.15">
      <c r="A153" s="57"/>
      <c r="B153" s="57"/>
      <c r="C153" s="57"/>
      <c r="D153" s="57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  <c r="AD153" s="60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U153" s="60"/>
      <c r="AV153" s="60"/>
      <c r="AW153" s="60"/>
      <c r="AX153" s="60"/>
      <c r="AY153" s="60"/>
      <c r="AZ153" s="60"/>
      <c r="BA153" s="60"/>
      <c r="BB153" s="60"/>
      <c r="BC153" s="60"/>
      <c r="BD153" s="60"/>
      <c r="BE153" s="60"/>
      <c r="BF153" s="60"/>
      <c r="BG153" s="60"/>
      <c r="BH153" s="60"/>
      <c r="BI153" s="60"/>
    </row>
    <row r="154" spans="1:61" s="58" customFormat="1" x14ac:dyDescent="0.15">
      <c r="A154" s="57"/>
      <c r="B154" s="57"/>
      <c r="C154" s="57"/>
      <c r="D154" s="57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  <c r="AD154" s="60"/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0"/>
      <c r="AS154" s="60"/>
      <c r="AT154" s="60"/>
      <c r="AU154" s="60"/>
      <c r="AV154" s="60"/>
      <c r="AW154" s="60"/>
      <c r="AX154" s="60"/>
      <c r="AY154" s="60"/>
      <c r="AZ154" s="60"/>
      <c r="BA154" s="60"/>
      <c r="BB154" s="60"/>
      <c r="BC154" s="60"/>
      <c r="BD154" s="60"/>
      <c r="BE154" s="60"/>
      <c r="BF154" s="60"/>
      <c r="BG154" s="60"/>
      <c r="BH154" s="60"/>
      <c r="BI154" s="60"/>
    </row>
    <row r="155" spans="1:61" s="58" customFormat="1" x14ac:dyDescent="0.15">
      <c r="A155" s="57"/>
      <c r="B155" s="57"/>
      <c r="C155" s="57"/>
      <c r="D155" s="57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  <c r="AV155" s="60"/>
      <c r="AW155" s="60"/>
      <c r="AX155" s="60"/>
      <c r="AY155" s="60"/>
      <c r="AZ155" s="60"/>
      <c r="BA155" s="60"/>
      <c r="BB155" s="60"/>
      <c r="BC155" s="60"/>
      <c r="BD155" s="60"/>
      <c r="BE155" s="60"/>
      <c r="BF155" s="60"/>
      <c r="BG155" s="60"/>
      <c r="BH155" s="60"/>
      <c r="BI155" s="60"/>
    </row>
    <row r="156" spans="1:61" s="58" customFormat="1" x14ac:dyDescent="0.15">
      <c r="A156" s="57"/>
      <c r="B156" s="57"/>
      <c r="C156" s="57"/>
      <c r="D156" s="57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  <c r="AD156" s="60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  <c r="AV156" s="60"/>
      <c r="AW156" s="60"/>
      <c r="AX156" s="60"/>
      <c r="AY156" s="60"/>
      <c r="AZ156" s="60"/>
      <c r="BA156" s="60"/>
      <c r="BB156" s="60"/>
      <c r="BC156" s="60"/>
      <c r="BD156" s="60"/>
      <c r="BE156" s="60"/>
      <c r="BF156" s="60"/>
      <c r="BG156" s="60"/>
      <c r="BH156" s="60"/>
      <c r="BI156" s="60"/>
    </row>
    <row r="157" spans="1:61" s="58" customFormat="1" x14ac:dyDescent="0.15">
      <c r="A157" s="57"/>
      <c r="B157" s="57"/>
      <c r="C157" s="57"/>
      <c r="D157" s="57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  <c r="AV157" s="60"/>
      <c r="AW157" s="60"/>
      <c r="AX157" s="60"/>
      <c r="AY157" s="60"/>
      <c r="AZ157" s="60"/>
      <c r="BA157" s="60"/>
      <c r="BB157" s="60"/>
      <c r="BC157" s="60"/>
      <c r="BD157" s="60"/>
      <c r="BE157" s="60"/>
      <c r="BF157" s="60"/>
      <c r="BG157" s="60"/>
      <c r="BH157" s="60"/>
      <c r="BI157" s="60"/>
    </row>
    <row r="158" spans="1:61" s="58" customFormat="1" x14ac:dyDescent="0.15">
      <c r="A158" s="57"/>
      <c r="B158" s="57"/>
      <c r="C158" s="57"/>
      <c r="D158" s="57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U158" s="60"/>
      <c r="AV158" s="60"/>
      <c r="AW158" s="60"/>
      <c r="AX158" s="60"/>
      <c r="AY158" s="60"/>
      <c r="AZ158" s="60"/>
      <c r="BA158" s="60"/>
      <c r="BB158" s="60"/>
      <c r="BC158" s="60"/>
      <c r="BD158" s="60"/>
      <c r="BE158" s="60"/>
      <c r="BF158" s="60"/>
      <c r="BG158" s="60"/>
      <c r="BH158" s="60"/>
      <c r="BI158" s="60"/>
    </row>
    <row r="159" spans="1:61" s="58" customFormat="1" x14ac:dyDescent="0.15">
      <c r="A159" s="57"/>
      <c r="B159" s="57"/>
      <c r="C159" s="57"/>
      <c r="D159" s="57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60"/>
      <c r="AT159" s="60"/>
      <c r="AU159" s="60"/>
      <c r="AV159" s="60"/>
      <c r="AW159" s="60"/>
      <c r="AX159" s="60"/>
      <c r="AY159" s="60"/>
      <c r="AZ159" s="60"/>
      <c r="BA159" s="60"/>
      <c r="BB159" s="60"/>
      <c r="BC159" s="60"/>
      <c r="BD159" s="60"/>
      <c r="BE159" s="60"/>
      <c r="BF159" s="60"/>
      <c r="BG159" s="60"/>
      <c r="BH159" s="60"/>
      <c r="BI159" s="60"/>
    </row>
    <row r="160" spans="1:61" s="58" customFormat="1" x14ac:dyDescent="0.15">
      <c r="A160" s="57"/>
      <c r="B160" s="57"/>
      <c r="C160" s="57"/>
      <c r="D160" s="57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  <c r="AD160" s="60"/>
      <c r="AE160" s="60"/>
      <c r="AF160" s="60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/>
      <c r="AS160" s="60"/>
      <c r="AT160" s="60"/>
      <c r="AU160" s="60"/>
      <c r="AV160" s="60"/>
      <c r="AW160" s="60"/>
      <c r="AX160" s="60"/>
      <c r="AY160" s="60"/>
      <c r="AZ160" s="60"/>
      <c r="BA160" s="60"/>
      <c r="BB160" s="60"/>
      <c r="BC160" s="60"/>
      <c r="BD160" s="60"/>
      <c r="BE160" s="60"/>
      <c r="BF160" s="60"/>
      <c r="BG160" s="60"/>
      <c r="BH160" s="60"/>
      <c r="BI160" s="60"/>
    </row>
    <row r="161" spans="1:61" s="58" customFormat="1" x14ac:dyDescent="0.15">
      <c r="A161" s="57"/>
      <c r="B161" s="57"/>
      <c r="C161" s="57"/>
      <c r="D161" s="57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  <c r="AD161" s="60"/>
      <c r="AE161" s="60"/>
      <c r="AF161" s="60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/>
      <c r="AR161" s="60"/>
      <c r="AS161" s="60"/>
      <c r="AT161" s="60"/>
      <c r="AU161" s="60"/>
      <c r="AV161" s="60"/>
      <c r="AW161" s="60"/>
      <c r="AX161" s="60"/>
      <c r="AY161" s="60"/>
      <c r="AZ161" s="60"/>
      <c r="BA161" s="60"/>
      <c r="BB161" s="60"/>
      <c r="BC161" s="60"/>
      <c r="BD161" s="60"/>
      <c r="BE161" s="60"/>
      <c r="BF161" s="60"/>
      <c r="BG161" s="60"/>
      <c r="BH161" s="60"/>
      <c r="BI161" s="60"/>
    </row>
    <row r="162" spans="1:61" s="58" customFormat="1" x14ac:dyDescent="0.15">
      <c r="A162" s="57"/>
      <c r="B162" s="57"/>
      <c r="C162" s="57"/>
      <c r="D162" s="57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  <c r="AD162" s="60"/>
      <c r="AE162" s="60"/>
      <c r="AF162" s="60"/>
      <c r="AG162" s="60"/>
      <c r="AH162" s="60"/>
      <c r="AI162" s="60"/>
      <c r="AJ162" s="60"/>
      <c r="AK162" s="60"/>
      <c r="AL162" s="60"/>
      <c r="AM162" s="60"/>
      <c r="AN162" s="60"/>
      <c r="AO162" s="60"/>
      <c r="AP162" s="60"/>
      <c r="AQ162" s="60"/>
      <c r="AR162" s="60"/>
      <c r="AS162" s="60"/>
      <c r="AT162" s="60"/>
      <c r="AU162" s="60"/>
      <c r="AV162" s="60"/>
      <c r="AW162" s="60"/>
      <c r="AX162" s="60"/>
      <c r="AY162" s="60"/>
      <c r="AZ162" s="60"/>
      <c r="BA162" s="60"/>
      <c r="BB162" s="60"/>
      <c r="BC162" s="60"/>
      <c r="BD162" s="60"/>
      <c r="BE162" s="60"/>
      <c r="BF162" s="60"/>
      <c r="BG162" s="60"/>
      <c r="BH162" s="60"/>
      <c r="BI162" s="60"/>
    </row>
    <row r="163" spans="1:61" s="58" customFormat="1" x14ac:dyDescent="0.15">
      <c r="A163" s="57"/>
      <c r="B163" s="57"/>
      <c r="C163" s="57"/>
      <c r="D163" s="57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  <c r="AD163" s="60"/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  <c r="AS163" s="60"/>
      <c r="AT163" s="60"/>
      <c r="AU163" s="60"/>
      <c r="AV163" s="60"/>
      <c r="AW163" s="60"/>
      <c r="AX163" s="60"/>
      <c r="AY163" s="60"/>
      <c r="AZ163" s="60"/>
      <c r="BA163" s="60"/>
      <c r="BB163" s="60"/>
      <c r="BC163" s="60"/>
      <c r="BD163" s="60"/>
      <c r="BE163" s="60"/>
      <c r="BF163" s="60"/>
      <c r="BG163" s="60"/>
      <c r="BH163" s="60"/>
      <c r="BI163" s="60"/>
    </row>
    <row r="164" spans="1:61" s="58" customFormat="1" x14ac:dyDescent="0.15">
      <c r="A164" s="57"/>
      <c r="B164" s="57"/>
      <c r="C164" s="57"/>
      <c r="D164" s="57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  <c r="AD164" s="60"/>
      <c r="AE164" s="60"/>
      <c r="AF164" s="60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  <c r="AS164" s="60"/>
      <c r="AT164" s="60"/>
      <c r="AU164" s="60"/>
      <c r="AV164" s="60"/>
      <c r="AW164" s="60"/>
      <c r="AX164" s="60"/>
      <c r="AY164" s="60"/>
      <c r="AZ164" s="60"/>
      <c r="BA164" s="60"/>
      <c r="BB164" s="60"/>
      <c r="BC164" s="60"/>
      <c r="BD164" s="60"/>
      <c r="BE164" s="60"/>
      <c r="BF164" s="60"/>
      <c r="BG164" s="60"/>
      <c r="BH164" s="60"/>
      <c r="BI164" s="60"/>
    </row>
    <row r="165" spans="1:61" s="58" customFormat="1" x14ac:dyDescent="0.15">
      <c r="A165" s="57"/>
      <c r="B165" s="57"/>
      <c r="C165" s="57"/>
      <c r="D165" s="57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  <c r="AD165" s="60"/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  <c r="AS165" s="60"/>
      <c r="AT165" s="60"/>
      <c r="AU165" s="60"/>
      <c r="AV165" s="60"/>
      <c r="AW165" s="60"/>
      <c r="AX165" s="60"/>
      <c r="AY165" s="60"/>
      <c r="AZ165" s="60"/>
      <c r="BA165" s="60"/>
      <c r="BB165" s="60"/>
      <c r="BC165" s="60"/>
      <c r="BD165" s="60"/>
      <c r="BE165" s="60"/>
      <c r="BF165" s="60"/>
      <c r="BG165" s="60"/>
      <c r="BH165" s="60"/>
      <c r="BI165" s="60"/>
    </row>
    <row r="166" spans="1:61" s="58" customFormat="1" x14ac:dyDescent="0.15">
      <c r="A166" s="57"/>
      <c r="B166" s="57"/>
      <c r="C166" s="57"/>
      <c r="D166" s="57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  <c r="AD166" s="60"/>
      <c r="AE166" s="60"/>
      <c r="AF166" s="60"/>
      <c r="AG166" s="60"/>
      <c r="AH166" s="60"/>
      <c r="AI166" s="60"/>
      <c r="AJ166" s="60"/>
      <c r="AK166" s="60"/>
      <c r="AL166" s="60"/>
      <c r="AM166" s="60"/>
      <c r="AN166" s="60"/>
      <c r="AO166" s="60"/>
      <c r="AP166" s="60"/>
      <c r="AQ166" s="60"/>
      <c r="AR166" s="60"/>
      <c r="AS166" s="60"/>
      <c r="AT166" s="60"/>
      <c r="AU166" s="60"/>
      <c r="AV166" s="60"/>
      <c r="AW166" s="60"/>
      <c r="AX166" s="60"/>
      <c r="AY166" s="60"/>
      <c r="AZ166" s="60"/>
      <c r="BA166" s="60"/>
      <c r="BB166" s="60"/>
      <c r="BC166" s="60"/>
      <c r="BD166" s="60"/>
      <c r="BE166" s="60"/>
      <c r="BF166" s="60"/>
      <c r="BG166" s="60"/>
      <c r="BH166" s="60"/>
      <c r="BI166" s="60"/>
    </row>
    <row r="167" spans="1:61" s="58" customFormat="1" x14ac:dyDescent="0.15">
      <c r="A167" s="57"/>
      <c r="B167" s="57"/>
      <c r="C167" s="57"/>
      <c r="D167" s="57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  <c r="AD167" s="60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  <c r="AS167" s="60"/>
      <c r="AT167" s="60"/>
      <c r="AU167" s="60"/>
      <c r="AV167" s="60"/>
      <c r="AW167" s="60"/>
      <c r="AX167" s="60"/>
      <c r="AY167" s="60"/>
      <c r="AZ167" s="60"/>
      <c r="BA167" s="60"/>
      <c r="BB167" s="60"/>
      <c r="BC167" s="60"/>
      <c r="BD167" s="60"/>
      <c r="BE167" s="60"/>
      <c r="BF167" s="60"/>
      <c r="BG167" s="60"/>
      <c r="BH167" s="60"/>
      <c r="BI167" s="60"/>
    </row>
    <row r="168" spans="1:61" s="58" customFormat="1" x14ac:dyDescent="0.15">
      <c r="A168" s="57"/>
      <c r="B168" s="57"/>
      <c r="C168" s="57"/>
      <c r="D168" s="57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  <c r="AD168" s="60"/>
      <c r="AE168" s="60"/>
      <c r="AF168" s="60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  <c r="AS168" s="60"/>
      <c r="AT168" s="60"/>
      <c r="AU168" s="60"/>
      <c r="AV168" s="60"/>
      <c r="AW168" s="60"/>
      <c r="AX168" s="60"/>
      <c r="AY168" s="60"/>
      <c r="AZ168" s="60"/>
      <c r="BA168" s="60"/>
      <c r="BB168" s="60"/>
      <c r="BC168" s="60"/>
      <c r="BD168" s="60"/>
      <c r="BE168" s="60"/>
      <c r="BF168" s="60"/>
      <c r="BG168" s="60"/>
      <c r="BH168" s="60"/>
      <c r="BI168" s="60"/>
    </row>
    <row r="169" spans="1:61" s="58" customFormat="1" x14ac:dyDescent="0.15">
      <c r="A169" s="57"/>
      <c r="B169" s="57"/>
      <c r="C169" s="57"/>
      <c r="D169" s="57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  <c r="AD169" s="60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  <c r="AS169" s="60"/>
      <c r="AT169" s="60"/>
      <c r="AU169" s="60"/>
      <c r="AV169" s="60"/>
      <c r="AW169" s="60"/>
      <c r="AX169" s="60"/>
      <c r="AY169" s="60"/>
      <c r="AZ169" s="60"/>
      <c r="BA169" s="60"/>
      <c r="BB169" s="60"/>
      <c r="BC169" s="60"/>
      <c r="BD169" s="60"/>
      <c r="BE169" s="60"/>
      <c r="BF169" s="60"/>
      <c r="BG169" s="60"/>
      <c r="BH169" s="60"/>
      <c r="BI169" s="60"/>
    </row>
    <row r="170" spans="1:61" s="58" customFormat="1" x14ac:dyDescent="0.15">
      <c r="A170" s="57"/>
      <c r="B170" s="57"/>
      <c r="C170" s="57"/>
      <c r="D170" s="57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  <c r="AD170" s="60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  <c r="AS170" s="60"/>
      <c r="AT170" s="60"/>
      <c r="AU170" s="60"/>
      <c r="AV170" s="60"/>
      <c r="AW170" s="60"/>
      <c r="AX170" s="60"/>
      <c r="AY170" s="60"/>
      <c r="AZ170" s="60"/>
      <c r="BA170" s="60"/>
      <c r="BB170" s="60"/>
      <c r="BC170" s="60"/>
      <c r="BD170" s="60"/>
      <c r="BE170" s="60"/>
      <c r="BF170" s="60"/>
      <c r="BG170" s="60"/>
      <c r="BH170" s="60"/>
      <c r="BI170" s="60"/>
    </row>
    <row r="171" spans="1:61" s="58" customFormat="1" x14ac:dyDescent="0.15">
      <c r="A171" s="57"/>
      <c r="B171" s="57"/>
      <c r="C171" s="57"/>
      <c r="D171" s="57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  <c r="AD171" s="60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  <c r="AS171" s="60"/>
      <c r="AT171" s="60"/>
      <c r="AU171" s="60"/>
      <c r="AV171" s="60"/>
      <c r="AW171" s="60"/>
      <c r="AX171" s="60"/>
      <c r="AY171" s="60"/>
      <c r="AZ171" s="60"/>
      <c r="BA171" s="60"/>
      <c r="BB171" s="60"/>
      <c r="BC171" s="60"/>
      <c r="BD171" s="60"/>
      <c r="BE171" s="60"/>
      <c r="BF171" s="60"/>
      <c r="BG171" s="60"/>
      <c r="BH171" s="60"/>
      <c r="BI171" s="60"/>
    </row>
    <row r="172" spans="1:61" s="58" customFormat="1" x14ac:dyDescent="0.15">
      <c r="A172" s="57"/>
      <c r="B172" s="57"/>
      <c r="C172" s="57"/>
      <c r="D172" s="57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  <c r="AD172" s="60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  <c r="AS172" s="60"/>
      <c r="AT172" s="60"/>
      <c r="AU172" s="60"/>
      <c r="AV172" s="60"/>
      <c r="AW172" s="60"/>
      <c r="AX172" s="60"/>
      <c r="AY172" s="60"/>
      <c r="AZ172" s="60"/>
      <c r="BA172" s="60"/>
      <c r="BB172" s="60"/>
      <c r="BC172" s="60"/>
      <c r="BD172" s="60"/>
      <c r="BE172" s="60"/>
      <c r="BF172" s="60"/>
      <c r="BG172" s="60"/>
      <c r="BH172" s="60"/>
      <c r="BI172" s="60"/>
    </row>
    <row r="173" spans="1:61" s="58" customFormat="1" x14ac:dyDescent="0.15">
      <c r="A173" s="57"/>
      <c r="B173" s="57"/>
      <c r="C173" s="57"/>
      <c r="D173" s="57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  <c r="AD173" s="60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  <c r="AS173" s="60"/>
      <c r="AT173" s="60"/>
      <c r="AU173" s="60"/>
      <c r="AV173" s="60"/>
      <c r="AW173" s="60"/>
      <c r="AX173" s="60"/>
      <c r="AY173" s="60"/>
      <c r="AZ173" s="60"/>
      <c r="BA173" s="60"/>
      <c r="BB173" s="60"/>
      <c r="BC173" s="60"/>
      <c r="BD173" s="60"/>
      <c r="BE173" s="60"/>
      <c r="BF173" s="60"/>
      <c r="BG173" s="60"/>
      <c r="BH173" s="60"/>
      <c r="BI173" s="60"/>
    </row>
    <row r="174" spans="1:61" s="58" customFormat="1" x14ac:dyDescent="0.15">
      <c r="A174" s="57"/>
      <c r="B174" s="57"/>
      <c r="C174" s="57"/>
      <c r="D174" s="57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  <c r="AV174" s="60"/>
      <c r="AW174" s="60"/>
      <c r="AX174" s="60"/>
      <c r="AY174" s="60"/>
      <c r="AZ174" s="60"/>
      <c r="BA174" s="60"/>
      <c r="BB174" s="60"/>
      <c r="BC174" s="60"/>
      <c r="BD174" s="60"/>
      <c r="BE174" s="60"/>
      <c r="BF174" s="60"/>
      <c r="BG174" s="60"/>
      <c r="BH174" s="60"/>
      <c r="BI174" s="60"/>
    </row>
    <row r="175" spans="1:61" s="58" customFormat="1" x14ac:dyDescent="0.15">
      <c r="A175" s="57"/>
      <c r="B175" s="57"/>
      <c r="C175" s="57"/>
      <c r="D175" s="57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  <c r="AD175" s="60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  <c r="AS175" s="60"/>
      <c r="AT175" s="60"/>
      <c r="AU175" s="60"/>
      <c r="AV175" s="60"/>
      <c r="AW175" s="60"/>
      <c r="AX175" s="60"/>
      <c r="AY175" s="60"/>
      <c r="AZ175" s="60"/>
      <c r="BA175" s="60"/>
      <c r="BB175" s="60"/>
      <c r="BC175" s="60"/>
      <c r="BD175" s="60"/>
      <c r="BE175" s="60"/>
      <c r="BF175" s="60"/>
      <c r="BG175" s="60"/>
      <c r="BH175" s="60"/>
      <c r="BI175" s="60"/>
    </row>
    <row r="176" spans="1:61" s="58" customFormat="1" x14ac:dyDescent="0.15">
      <c r="A176" s="57"/>
      <c r="B176" s="57"/>
      <c r="C176" s="57"/>
      <c r="D176" s="57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  <c r="AV176" s="60"/>
      <c r="AW176" s="60"/>
      <c r="AX176" s="60"/>
      <c r="AY176" s="60"/>
      <c r="AZ176" s="60"/>
      <c r="BA176" s="60"/>
      <c r="BB176" s="60"/>
      <c r="BC176" s="60"/>
      <c r="BD176" s="60"/>
      <c r="BE176" s="60"/>
      <c r="BF176" s="60"/>
      <c r="BG176" s="60"/>
      <c r="BH176" s="60"/>
      <c r="BI176" s="60"/>
    </row>
    <row r="177" spans="1:61" s="58" customFormat="1" x14ac:dyDescent="0.15">
      <c r="A177" s="57"/>
      <c r="B177" s="57"/>
      <c r="C177" s="57"/>
      <c r="D177" s="57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  <c r="AD177" s="60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  <c r="AS177" s="60"/>
      <c r="AT177" s="60"/>
      <c r="AU177" s="60"/>
      <c r="AV177" s="60"/>
      <c r="AW177" s="60"/>
      <c r="AX177" s="60"/>
      <c r="AY177" s="60"/>
      <c r="AZ177" s="60"/>
      <c r="BA177" s="60"/>
      <c r="BB177" s="60"/>
      <c r="BC177" s="60"/>
      <c r="BD177" s="60"/>
      <c r="BE177" s="60"/>
      <c r="BF177" s="60"/>
      <c r="BG177" s="60"/>
      <c r="BH177" s="60"/>
      <c r="BI177" s="60"/>
    </row>
    <row r="178" spans="1:61" s="58" customFormat="1" x14ac:dyDescent="0.15">
      <c r="A178" s="57"/>
      <c r="B178" s="57"/>
      <c r="C178" s="57"/>
      <c r="D178" s="57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U178" s="60"/>
      <c r="AV178" s="60"/>
      <c r="AW178" s="60"/>
      <c r="AX178" s="60"/>
      <c r="AY178" s="60"/>
      <c r="AZ178" s="60"/>
      <c r="BA178" s="60"/>
      <c r="BB178" s="60"/>
      <c r="BC178" s="60"/>
      <c r="BD178" s="60"/>
      <c r="BE178" s="60"/>
      <c r="BF178" s="60"/>
      <c r="BG178" s="60"/>
      <c r="BH178" s="60"/>
      <c r="BI178" s="60"/>
    </row>
    <row r="179" spans="1:61" s="58" customFormat="1" x14ac:dyDescent="0.15">
      <c r="A179" s="57"/>
      <c r="B179" s="57"/>
      <c r="C179" s="57"/>
      <c r="D179" s="57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  <c r="AD179" s="60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  <c r="AS179" s="60"/>
      <c r="AT179" s="60"/>
      <c r="AU179" s="60"/>
      <c r="AV179" s="60"/>
      <c r="AW179" s="60"/>
      <c r="AX179" s="60"/>
      <c r="AY179" s="60"/>
      <c r="AZ179" s="60"/>
      <c r="BA179" s="60"/>
      <c r="BB179" s="60"/>
      <c r="BC179" s="60"/>
      <c r="BD179" s="60"/>
      <c r="BE179" s="60"/>
      <c r="BF179" s="60"/>
      <c r="BG179" s="60"/>
      <c r="BH179" s="60"/>
      <c r="BI179" s="60"/>
    </row>
    <row r="180" spans="1:61" s="58" customFormat="1" x14ac:dyDescent="0.15">
      <c r="A180" s="57"/>
      <c r="B180" s="57"/>
      <c r="C180" s="57"/>
      <c r="D180" s="57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  <c r="AD180" s="60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  <c r="AS180" s="60"/>
      <c r="AT180" s="60"/>
      <c r="AU180" s="60"/>
      <c r="AV180" s="60"/>
      <c r="AW180" s="60"/>
      <c r="AX180" s="60"/>
      <c r="AY180" s="60"/>
      <c r="AZ180" s="60"/>
      <c r="BA180" s="60"/>
      <c r="BB180" s="60"/>
      <c r="BC180" s="60"/>
      <c r="BD180" s="60"/>
      <c r="BE180" s="60"/>
      <c r="BF180" s="60"/>
      <c r="BG180" s="60"/>
      <c r="BH180" s="60"/>
      <c r="BI180" s="60"/>
    </row>
    <row r="181" spans="1:61" s="58" customFormat="1" x14ac:dyDescent="0.15">
      <c r="A181" s="57"/>
      <c r="B181" s="57"/>
      <c r="C181" s="57"/>
      <c r="D181" s="57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  <c r="AD181" s="60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  <c r="AS181" s="60"/>
      <c r="AT181" s="60"/>
      <c r="AU181" s="60"/>
      <c r="AV181" s="60"/>
      <c r="AW181" s="60"/>
      <c r="AX181" s="60"/>
      <c r="AY181" s="60"/>
      <c r="AZ181" s="60"/>
      <c r="BA181" s="60"/>
      <c r="BB181" s="60"/>
      <c r="BC181" s="60"/>
      <c r="BD181" s="60"/>
      <c r="BE181" s="60"/>
      <c r="BF181" s="60"/>
      <c r="BG181" s="60"/>
      <c r="BH181" s="60"/>
      <c r="BI181" s="60"/>
    </row>
    <row r="182" spans="1:61" s="58" customFormat="1" x14ac:dyDescent="0.15">
      <c r="A182" s="57"/>
      <c r="B182" s="57"/>
      <c r="C182" s="57"/>
      <c r="D182" s="57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  <c r="AD182" s="60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  <c r="AS182" s="60"/>
      <c r="AT182" s="60"/>
      <c r="AU182" s="60"/>
      <c r="AV182" s="60"/>
      <c r="AW182" s="60"/>
      <c r="AX182" s="60"/>
      <c r="AY182" s="60"/>
      <c r="AZ182" s="60"/>
      <c r="BA182" s="60"/>
      <c r="BB182" s="60"/>
      <c r="BC182" s="60"/>
      <c r="BD182" s="60"/>
      <c r="BE182" s="60"/>
      <c r="BF182" s="60"/>
      <c r="BG182" s="60"/>
      <c r="BH182" s="60"/>
      <c r="BI182" s="60"/>
    </row>
    <row r="183" spans="1:61" s="58" customFormat="1" x14ac:dyDescent="0.15">
      <c r="A183" s="57"/>
      <c r="B183" s="57"/>
      <c r="C183" s="57"/>
      <c r="D183" s="57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  <c r="AD183" s="60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U183" s="60"/>
      <c r="AV183" s="60"/>
      <c r="AW183" s="60"/>
      <c r="AX183" s="60"/>
      <c r="AY183" s="60"/>
      <c r="AZ183" s="60"/>
      <c r="BA183" s="60"/>
      <c r="BB183" s="60"/>
      <c r="BC183" s="60"/>
      <c r="BD183" s="60"/>
      <c r="BE183" s="60"/>
      <c r="BF183" s="60"/>
      <c r="BG183" s="60"/>
      <c r="BH183" s="60"/>
      <c r="BI183" s="60"/>
    </row>
    <row r="184" spans="1:61" s="58" customFormat="1" x14ac:dyDescent="0.15">
      <c r="A184" s="57"/>
      <c r="B184" s="57"/>
      <c r="C184" s="57"/>
      <c r="D184" s="57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  <c r="AD184" s="60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  <c r="AS184" s="60"/>
      <c r="AT184" s="60"/>
      <c r="AU184" s="60"/>
      <c r="AV184" s="60"/>
      <c r="AW184" s="60"/>
      <c r="AX184" s="60"/>
      <c r="AY184" s="60"/>
      <c r="AZ184" s="60"/>
      <c r="BA184" s="60"/>
      <c r="BB184" s="60"/>
      <c r="BC184" s="60"/>
      <c r="BD184" s="60"/>
      <c r="BE184" s="60"/>
      <c r="BF184" s="60"/>
      <c r="BG184" s="60"/>
      <c r="BH184" s="60"/>
      <c r="BI184" s="60"/>
    </row>
    <row r="185" spans="1:61" s="58" customFormat="1" x14ac:dyDescent="0.15">
      <c r="A185" s="57"/>
      <c r="B185" s="57"/>
      <c r="C185" s="57"/>
      <c r="D185" s="57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  <c r="AD185" s="60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60"/>
      <c r="AT185" s="60"/>
      <c r="AU185" s="60"/>
      <c r="AV185" s="60"/>
      <c r="AW185" s="60"/>
      <c r="AX185" s="60"/>
      <c r="AY185" s="60"/>
      <c r="AZ185" s="60"/>
      <c r="BA185" s="60"/>
      <c r="BB185" s="60"/>
      <c r="BC185" s="60"/>
      <c r="BD185" s="60"/>
      <c r="BE185" s="60"/>
      <c r="BF185" s="60"/>
      <c r="BG185" s="60"/>
      <c r="BH185" s="60"/>
      <c r="BI185" s="60"/>
    </row>
    <row r="186" spans="1:61" s="58" customFormat="1" x14ac:dyDescent="0.15">
      <c r="A186" s="57"/>
      <c r="B186" s="57"/>
      <c r="C186" s="57"/>
      <c r="D186" s="57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  <c r="AD186" s="60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  <c r="AS186" s="60"/>
      <c r="AT186" s="60"/>
      <c r="AU186" s="60"/>
      <c r="AV186" s="60"/>
      <c r="AW186" s="60"/>
      <c r="AX186" s="60"/>
      <c r="AY186" s="60"/>
      <c r="AZ186" s="60"/>
      <c r="BA186" s="60"/>
      <c r="BB186" s="60"/>
      <c r="BC186" s="60"/>
      <c r="BD186" s="60"/>
      <c r="BE186" s="60"/>
      <c r="BF186" s="60"/>
      <c r="BG186" s="60"/>
      <c r="BH186" s="60"/>
      <c r="BI186" s="60"/>
    </row>
    <row r="187" spans="1:61" s="58" customFormat="1" x14ac:dyDescent="0.15">
      <c r="A187" s="57"/>
      <c r="B187" s="57"/>
      <c r="C187" s="57"/>
      <c r="D187" s="57"/>
    </row>
    <row r="188" spans="1:61" s="58" customFormat="1" x14ac:dyDescent="0.15">
      <c r="A188" s="57"/>
      <c r="B188" s="57"/>
      <c r="C188" s="57"/>
      <c r="D188" s="57"/>
    </row>
    <row r="189" spans="1:61" s="58" customFormat="1" x14ac:dyDescent="0.15">
      <c r="A189" s="57"/>
      <c r="B189" s="57"/>
      <c r="C189" s="57"/>
      <c r="D189" s="57"/>
    </row>
    <row r="190" spans="1:61" s="58" customFormat="1" x14ac:dyDescent="0.15">
      <c r="A190" s="57"/>
      <c r="B190" s="57"/>
      <c r="C190" s="57"/>
      <c r="D190" s="57"/>
    </row>
    <row r="191" spans="1:61" s="58" customFormat="1" x14ac:dyDescent="0.15">
      <c r="A191" s="57"/>
      <c r="B191" s="57"/>
      <c r="C191" s="57"/>
      <c r="D191" s="57"/>
    </row>
    <row r="192" spans="1:61" s="58" customFormat="1" x14ac:dyDescent="0.15">
      <c r="A192" s="57"/>
      <c r="B192" s="57"/>
      <c r="C192" s="57"/>
      <c r="D192" s="57"/>
    </row>
    <row r="193" spans="1:4" s="58" customFormat="1" x14ac:dyDescent="0.15">
      <c r="A193" s="57"/>
      <c r="B193" s="57"/>
      <c r="C193" s="57"/>
      <c r="D193" s="57"/>
    </row>
    <row r="194" spans="1:4" s="58" customFormat="1" x14ac:dyDescent="0.15">
      <c r="A194" s="57"/>
      <c r="B194" s="57"/>
      <c r="C194" s="57"/>
      <c r="D194" s="57"/>
    </row>
    <row r="195" spans="1:4" s="58" customFormat="1" x14ac:dyDescent="0.15">
      <c r="A195" s="57"/>
      <c r="B195" s="57"/>
      <c r="C195" s="57"/>
      <c r="D195" s="57"/>
    </row>
    <row r="196" spans="1:4" s="58" customFormat="1" x14ac:dyDescent="0.15">
      <c r="A196" s="57"/>
      <c r="B196" s="57"/>
      <c r="C196" s="57"/>
      <c r="D196" s="57"/>
    </row>
    <row r="197" spans="1:4" s="58" customFormat="1" x14ac:dyDescent="0.15">
      <c r="A197" s="57"/>
      <c r="B197" s="57"/>
      <c r="C197" s="57"/>
      <c r="D197" s="57"/>
    </row>
    <row r="198" spans="1:4" s="58" customFormat="1" x14ac:dyDescent="0.15">
      <c r="A198" s="57"/>
      <c r="B198" s="57"/>
      <c r="C198" s="57"/>
      <c r="D198" s="57"/>
    </row>
    <row r="199" spans="1:4" s="58" customFormat="1" x14ac:dyDescent="0.15">
      <c r="A199" s="57"/>
      <c r="B199" s="57"/>
      <c r="C199" s="57"/>
      <c r="D199" s="57"/>
    </row>
    <row r="200" spans="1:4" s="58" customFormat="1" x14ac:dyDescent="0.15">
      <c r="A200" s="57"/>
      <c r="B200" s="57"/>
      <c r="C200" s="57"/>
      <c r="D200" s="57"/>
    </row>
    <row r="201" spans="1:4" s="58" customFormat="1" x14ac:dyDescent="0.15">
      <c r="A201" s="57"/>
      <c r="B201" s="57"/>
      <c r="C201" s="57"/>
      <c r="D201" s="57"/>
    </row>
    <row r="202" spans="1:4" s="58" customFormat="1" x14ac:dyDescent="0.15">
      <c r="A202" s="57"/>
      <c r="B202" s="57"/>
      <c r="C202" s="57"/>
      <c r="D202" s="57"/>
    </row>
    <row r="203" spans="1:4" s="58" customFormat="1" x14ac:dyDescent="0.15">
      <c r="A203" s="57"/>
      <c r="B203" s="57"/>
      <c r="C203" s="57"/>
      <c r="D203" s="57"/>
    </row>
    <row r="204" spans="1:4" s="58" customFormat="1" x14ac:dyDescent="0.15">
      <c r="A204" s="57"/>
      <c r="B204" s="57"/>
      <c r="C204" s="57"/>
      <c r="D204" s="57"/>
    </row>
    <row r="205" spans="1:4" s="58" customFormat="1" x14ac:dyDescent="0.15">
      <c r="A205" s="57"/>
      <c r="B205" s="57"/>
      <c r="C205" s="57"/>
      <c r="D205" s="57"/>
    </row>
    <row r="206" spans="1:4" s="58" customFormat="1" x14ac:dyDescent="0.15">
      <c r="A206" s="57"/>
      <c r="B206" s="57"/>
      <c r="C206" s="57"/>
      <c r="D206" s="57"/>
    </row>
    <row r="207" spans="1:4" s="58" customFormat="1" x14ac:dyDescent="0.15">
      <c r="A207" s="57"/>
      <c r="B207" s="57"/>
      <c r="C207" s="57"/>
      <c r="D207" s="57"/>
    </row>
    <row r="208" spans="1:4" s="58" customFormat="1" x14ac:dyDescent="0.15">
      <c r="A208" s="57"/>
      <c r="B208" s="57"/>
      <c r="C208" s="57"/>
      <c r="D208" s="57"/>
    </row>
    <row r="209" spans="1:4" s="58" customFormat="1" x14ac:dyDescent="0.15">
      <c r="A209" s="57"/>
      <c r="B209" s="57"/>
      <c r="C209" s="57"/>
      <c r="D209" s="57"/>
    </row>
    <row r="210" spans="1:4" s="58" customFormat="1" x14ac:dyDescent="0.15">
      <c r="A210" s="57"/>
      <c r="B210" s="57"/>
      <c r="C210" s="57"/>
      <c r="D210" s="57"/>
    </row>
    <row r="211" spans="1:4" s="58" customFormat="1" x14ac:dyDescent="0.15">
      <c r="A211" s="57"/>
      <c r="B211" s="57"/>
      <c r="C211" s="57"/>
      <c r="D211" s="57"/>
    </row>
    <row r="212" spans="1:4" s="58" customFormat="1" x14ac:dyDescent="0.15">
      <c r="A212" s="57"/>
      <c r="B212" s="57"/>
      <c r="C212" s="57"/>
      <c r="D212" s="57"/>
    </row>
    <row r="213" spans="1:4" s="58" customFormat="1" x14ac:dyDescent="0.15">
      <c r="A213" s="57"/>
      <c r="B213" s="57"/>
      <c r="C213" s="57"/>
      <c r="D213" s="57"/>
    </row>
    <row r="214" spans="1:4" s="58" customFormat="1" x14ac:dyDescent="0.15">
      <c r="A214" s="57"/>
      <c r="B214" s="57"/>
      <c r="C214" s="57"/>
      <c r="D214" s="57"/>
    </row>
    <row r="215" spans="1:4" s="58" customFormat="1" x14ac:dyDescent="0.15">
      <c r="A215" s="57"/>
      <c r="B215" s="57"/>
      <c r="C215" s="57"/>
      <c r="D215" s="57"/>
    </row>
    <row r="216" spans="1:4" s="58" customFormat="1" x14ac:dyDescent="0.15">
      <c r="A216" s="57"/>
      <c r="B216" s="57"/>
      <c r="C216" s="57"/>
      <c r="D216" s="57"/>
    </row>
    <row r="217" spans="1:4" s="58" customFormat="1" x14ac:dyDescent="0.15">
      <c r="A217" s="57"/>
      <c r="B217" s="57"/>
      <c r="C217" s="57"/>
      <c r="D217" s="57"/>
    </row>
    <row r="218" spans="1:4" s="58" customFormat="1" x14ac:dyDescent="0.15">
      <c r="A218" s="57"/>
      <c r="B218" s="57"/>
      <c r="C218" s="57"/>
      <c r="D218" s="57"/>
    </row>
    <row r="219" spans="1:4" s="58" customFormat="1" x14ac:dyDescent="0.15">
      <c r="A219" s="57"/>
      <c r="B219" s="57"/>
      <c r="C219" s="57"/>
      <c r="D219" s="57"/>
    </row>
    <row r="220" spans="1:4" s="58" customFormat="1" x14ac:dyDescent="0.15">
      <c r="A220" s="57"/>
      <c r="B220" s="57"/>
      <c r="C220" s="57"/>
      <c r="D220" s="57"/>
    </row>
    <row r="221" spans="1:4" s="58" customFormat="1" x14ac:dyDescent="0.15">
      <c r="A221" s="57"/>
      <c r="B221" s="57"/>
      <c r="C221" s="57"/>
      <c r="D221" s="57"/>
    </row>
    <row r="222" spans="1:4" s="58" customFormat="1" x14ac:dyDescent="0.15">
      <c r="A222" s="57"/>
      <c r="B222" s="57"/>
      <c r="C222" s="57"/>
      <c r="D222" s="57"/>
    </row>
    <row r="223" spans="1:4" s="58" customFormat="1" x14ac:dyDescent="0.15">
      <c r="A223" s="57"/>
      <c r="B223" s="57"/>
      <c r="C223" s="57"/>
      <c r="D223" s="57"/>
    </row>
    <row r="224" spans="1:4" s="58" customFormat="1" x14ac:dyDescent="0.15">
      <c r="A224" s="57"/>
      <c r="B224" s="57"/>
      <c r="C224" s="57"/>
      <c r="D224" s="57"/>
    </row>
    <row r="225" spans="1:4" s="58" customFormat="1" x14ac:dyDescent="0.15">
      <c r="A225" s="57"/>
      <c r="B225" s="57"/>
      <c r="C225" s="57"/>
      <c r="D225" s="57"/>
    </row>
    <row r="226" spans="1:4" s="58" customFormat="1" x14ac:dyDescent="0.15">
      <c r="A226" s="57"/>
      <c r="B226" s="57"/>
      <c r="C226" s="57"/>
      <c r="D226" s="57"/>
    </row>
    <row r="227" spans="1:4" s="58" customFormat="1" x14ac:dyDescent="0.15">
      <c r="A227" s="57"/>
      <c r="B227" s="57"/>
      <c r="C227" s="57"/>
      <c r="D227" s="57"/>
    </row>
    <row r="228" spans="1:4" s="58" customFormat="1" x14ac:dyDescent="0.15">
      <c r="A228" s="57"/>
      <c r="B228" s="57"/>
      <c r="C228" s="57"/>
      <c r="D228" s="57"/>
    </row>
    <row r="229" spans="1:4" s="58" customFormat="1" x14ac:dyDescent="0.15">
      <c r="A229" s="57"/>
      <c r="B229" s="57"/>
      <c r="C229" s="57"/>
      <c r="D229" s="57"/>
    </row>
    <row r="230" spans="1:4" s="58" customFormat="1" x14ac:dyDescent="0.15">
      <c r="A230" s="57"/>
      <c r="B230" s="57"/>
      <c r="C230" s="57"/>
      <c r="D230" s="57"/>
    </row>
    <row r="231" spans="1:4" s="58" customFormat="1" x14ac:dyDescent="0.15">
      <c r="A231" s="57"/>
      <c r="B231" s="57"/>
      <c r="C231" s="57"/>
      <c r="D231" s="57"/>
    </row>
    <row r="232" spans="1:4" s="58" customFormat="1" x14ac:dyDescent="0.15">
      <c r="A232" s="57"/>
      <c r="B232" s="57"/>
      <c r="C232" s="57"/>
      <c r="D232" s="57"/>
    </row>
    <row r="233" spans="1:4" s="58" customFormat="1" x14ac:dyDescent="0.15">
      <c r="A233" s="57"/>
      <c r="B233" s="57"/>
      <c r="C233" s="57"/>
      <c r="D233" s="57"/>
    </row>
    <row r="234" spans="1:4" s="58" customFormat="1" x14ac:dyDescent="0.15">
      <c r="A234" s="57"/>
      <c r="B234" s="57"/>
      <c r="C234" s="57"/>
      <c r="D234" s="57"/>
    </row>
    <row r="235" spans="1:4" s="58" customFormat="1" x14ac:dyDescent="0.15">
      <c r="A235" s="57"/>
      <c r="B235" s="57"/>
      <c r="C235" s="57"/>
      <c r="D235" s="57"/>
    </row>
    <row r="236" spans="1:4" s="58" customFormat="1" x14ac:dyDescent="0.15">
      <c r="A236" s="57"/>
      <c r="B236" s="57"/>
      <c r="C236" s="57"/>
      <c r="D236" s="57"/>
    </row>
    <row r="237" spans="1:4" s="58" customFormat="1" x14ac:dyDescent="0.15">
      <c r="A237" s="57"/>
      <c r="B237" s="57"/>
      <c r="C237" s="57"/>
      <c r="D237" s="57"/>
    </row>
    <row r="238" spans="1:4" s="58" customFormat="1" x14ac:dyDescent="0.15">
      <c r="A238" s="57"/>
      <c r="B238" s="57"/>
      <c r="C238" s="57"/>
      <c r="D238" s="57"/>
    </row>
    <row r="239" spans="1:4" s="58" customFormat="1" x14ac:dyDescent="0.15">
      <c r="A239" s="57"/>
      <c r="B239" s="57"/>
      <c r="C239" s="57"/>
      <c r="D239" s="57"/>
    </row>
    <row r="240" spans="1:4" s="58" customFormat="1" x14ac:dyDescent="0.15">
      <c r="A240" s="57"/>
      <c r="B240" s="57"/>
      <c r="C240" s="57"/>
      <c r="D240" s="57"/>
    </row>
    <row r="241" spans="1:4" s="58" customFormat="1" x14ac:dyDescent="0.15">
      <c r="A241" s="57"/>
      <c r="B241" s="57"/>
      <c r="C241" s="57"/>
      <c r="D241" s="57"/>
    </row>
    <row r="242" spans="1:4" s="58" customFormat="1" x14ac:dyDescent="0.15">
      <c r="A242" s="57"/>
      <c r="B242" s="57"/>
      <c r="C242" s="57"/>
      <c r="D242" s="57"/>
    </row>
    <row r="243" spans="1:4" s="58" customFormat="1" x14ac:dyDescent="0.15">
      <c r="A243" s="57"/>
      <c r="B243" s="57"/>
      <c r="C243" s="57"/>
      <c r="D243" s="57"/>
    </row>
    <row r="244" spans="1:4" s="58" customFormat="1" x14ac:dyDescent="0.15">
      <c r="A244" s="57"/>
      <c r="B244" s="57"/>
      <c r="C244" s="57"/>
      <c r="D244" s="57"/>
    </row>
    <row r="245" spans="1:4" s="58" customFormat="1" x14ac:dyDescent="0.15">
      <c r="A245" s="57"/>
      <c r="B245" s="57"/>
      <c r="C245" s="57"/>
      <c r="D245" s="57"/>
    </row>
    <row r="246" spans="1:4" s="58" customFormat="1" x14ac:dyDescent="0.15">
      <c r="A246" s="57"/>
      <c r="B246" s="57"/>
      <c r="C246" s="57"/>
      <c r="D246" s="57"/>
    </row>
    <row r="247" spans="1:4" s="58" customFormat="1" x14ac:dyDescent="0.15">
      <c r="A247" s="57"/>
      <c r="B247" s="57"/>
      <c r="C247" s="57"/>
      <c r="D247" s="57"/>
    </row>
    <row r="248" spans="1:4" s="58" customFormat="1" x14ac:dyDescent="0.15">
      <c r="A248" s="57"/>
      <c r="B248" s="57"/>
      <c r="C248" s="57"/>
      <c r="D248" s="57"/>
    </row>
    <row r="249" spans="1:4" s="58" customFormat="1" x14ac:dyDescent="0.15">
      <c r="A249" s="57"/>
      <c r="B249" s="57"/>
      <c r="C249" s="57"/>
      <c r="D249" s="57"/>
    </row>
    <row r="250" spans="1:4" s="58" customFormat="1" x14ac:dyDescent="0.15">
      <c r="A250" s="57"/>
      <c r="B250" s="57"/>
      <c r="C250" s="57"/>
      <c r="D250" s="57"/>
    </row>
    <row r="251" spans="1:4" s="58" customFormat="1" x14ac:dyDescent="0.15">
      <c r="A251" s="57"/>
      <c r="B251" s="57"/>
      <c r="C251" s="57"/>
      <c r="D251" s="57"/>
    </row>
    <row r="252" spans="1:4" s="58" customFormat="1" x14ac:dyDescent="0.15">
      <c r="A252" s="57"/>
      <c r="B252" s="57"/>
      <c r="C252" s="57"/>
      <c r="D252" s="57"/>
    </row>
    <row r="253" spans="1:4" s="58" customFormat="1" x14ac:dyDescent="0.15">
      <c r="A253" s="57"/>
      <c r="B253" s="57"/>
      <c r="C253" s="57"/>
      <c r="D253" s="57"/>
    </row>
    <row r="254" spans="1:4" s="58" customFormat="1" x14ac:dyDescent="0.15">
      <c r="A254" s="57"/>
      <c r="B254" s="57"/>
      <c r="C254" s="57"/>
      <c r="D254" s="57"/>
    </row>
    <row r="255" spans="1:4" s="58" customFormat="1" x14ac:dyDescent="0.15">
      <c r="A255" s="57"/>
      <c r="B255" s="57"/>
      <c r="C255" s="57"/>
      <c r="D255" s="57"/>
    </row>
    <row r="256" spans="1:4" s="58" customFormat="1" x14ac:dyDescent="0.15">
      <c r="A256" s="57"/>
      <c r="B256" s="57"/>
      <c r="C256" s="57"/>
      <c r="D256" s="57"/>
    </row>
    <row r="257" spans="1:4" s="58" customFormat="1" x14ac:dyDescent="0.15">
      <c r="A257" s="57"/>
      <c r="B257" s="57"/>
      <c r="C257" s="57"/>
      <c r="D257" s="57"/>
    </row>
    <row r="258" spans="1:4" s="58" customFormat="1" x14ac:dyDescent="0.15">
      <c r="A258" s="57"/>
      <c r="B258" s="57"/>
      <c r="C258" s="57"/>
      <c r="D258" s="57"/>
    </row>
    <row r="259" spans="1:4" s="58" customFormat="1" x14ac:dyDescent="0.15">
      <c r="A259" s="57"/>
      <c r="B259" s="57"/>
      <c r="C259" s="57"/>
      <c r="D259" s="57"/>
    </row>
    <row r="260" spans="1:4" s="58" customFormat="1" x14ac:dyDescent="0.15">
      <c r="A260" s="57"/>
      <c r="B260" s="57"/>
      <c r="C260" s="57"/>
      <c r="D260" s="57"/>
    </row>
    <row r="261" spans="1:4" s="58" customFormat="1" x14ac:dyDescent="0.15">
      <c r="A261" s="57"/>
      <c r="B261" s="57"/>
      <c r="C261" s="57"/>
      <c r="D261" s="57"/>
    </row>
    <row r="262" spans="1:4" s="58" customFormat="1" x14ac:dyDescent="0.15">
      <c r="A262" s="57"/>
      <c r="B262" s="57"/>
      <c r="C262" s="57"/>
      <c r="D262" s="57"/>
    </row>
    <row r="263" spans="1:4" s="58" customFormat="1" x14ac:dyDescent="0.15">
      <c r="A263" s="57"/>
      <c r="B263" s="57"/>
      <c r="C263" s="57"/>
      <c r="D263" s="57"/>
    </row>
    <row r="264" spans="1:4" s="58" customFormat="1" x14ac:dyDescent="0.15">
      <c r="A264" s="57"/>
      <c r="B264" s="57"/>
      <c r="C264" s="57"/>
      <c r="D264" s="57"/>
    </row>
    <row r="265" spans="1:4" s="58" customFormat="1" x14ac:dyDescent="0.15">
      <c r="A265" s="57"/>
      <c r="B265" s="57"/>
      <c r="C265" s="57"/>
      <c r="D265" s="57"/>
    </row>
    <row r="266" spans="1:4" s="58" customFormat="1" x14ac:dyDescent="0.15">
      <c r="A266" s="57"/>
      <c r="B266" s="57"/>
      <c r="C266" s="57"/>
      <c r="D266" s="57"/>
    </row>
    <row r="267" spans="1:4" s="58" customFormat="1" x14ac:dyDescent="0.15">
      <c r="A267" s="57"/>
      <c r="B267" s="57"/>
      <c r="C267" s="57"/>
      <c r="D267" s="57"/>
    </row>
    <row r="268" spans="1:4" s="58" customFormat="1" x14ac:dyDescent="0.15">
      <c r="A268" s="57"/>
      <c r="B268" s="57"/>
      <c r="C268" s="57"/>
      <c r="D268" s="57"/>
    </row>
    <row r="269" spans="1:4" s="58" customFormat="1" x14ac:dyDescent="0.15">
      <c r="A269" s="57"/>
      <c r="B269" s="57"/>
      <c r="C269" s="57"/>
      <c r="D269" s="57"/>
    </row>
    <row r="270" spans="1:4" s="58" customFormat="1" x14ac:dyDescent="0.15">
      <c r="A270" s="57"/>
      <c r="B270" s="57"/>
      <c r="C270" s="57"/>
      <c r="D270" s="57"/>
    </row>
    <row r="271" spans="1:4" s="58" customFormat="1" x14ac:dyDescent="0.15">
      <c r="A271" s="57"/>
      <c r="B271" s="57"/>
      <c r="C271" s="57"/>
      <c r="D271" s="57"/>
    </row>
    <row r="272" spans="1:4" s="58" customFormat="1" x14ac:dyDescent="0.15">
      <c r="A272" s="57"/>
      <c r="B272" s="57"/>
      <c r="C272" s="57"/>
      <c r="D272" s="57"/>
    </row>
    <row r="273" spans="1:4" s="58" customFormat="1" x14ac:dyDescent="0.15">
      <c r="A273" s="57"/>
      <c r="B273" s="57"/>
      <c r="C273" s="57"/>
      <c r="D273" s="57"/>
    </row>
    <row r="274" spans="1:4" s="58" customFormat="1" x14ac:dyDescent="0.15">
      <c r="A274" s="57"/>
      <c r="B274" s="57"/>
      <c r="C274" s="57"/>
      <c r="D274" s="57"/>
    </row>
    <row r="275" spans="1:4" s="58" customFormat="1" x14ac:dyDescent="0.15">
      <c r="A275" s="57"/>
      <c r="B275" s="57"/>
      <c r="C275" s="57"/>
      <c r="D275" s="57"/>
    </row>
    <row r="276" spans="1:4" s="58" customFormat="1" x14ac:dyDescent="0.15">
      <c r="A276" s="57"/>
      <c r="B276" s="57"/>
      <c r="C276" s="57"/>
      <c r="D276" s="57"/>
    </row>
    <row r="277" spans="1:4" s="58" customFormat="1" x14ac:dyDescent="0.15">
      <c r="A277" s="57"/>
      <c r="B277" s="57"/>
      <c r="C277" s="57"/>
      <c r="D277" s="57"/>
    </row>
    <row r="278" spans="1:4" s="58" customFormat="1" x14ac:dyDescent="0.15">
      <c r="A278" s="57"/>
      <c r="B278" s="57"/>
      <c r="C278" s="57"/>
      <c r="D278" s="57"/>
    </row>
    <row r="279" spans="1:4" s="58" customFormat="1" x14ac:dyDescent="0.15">
      <c r="A279" s="57"/>
      <c r="B279" s="57"/>
      <c r="C279" s="57"/>
      <c r="D279" s="57"/>
    </row>
    <row r="280" spans="1:4" s="58" customFormat="1" x14ac:dyDescent="0.15">
      <c r="A280" s="57"/>
      <c r="B280" s="57"/>
      <c r="C280" s="57"/>
      <c r="D280" s="57"/>
    </row>
    <row r="281" spans="1:4" s="58" customFormat="1" x14ac:dyDescent="0.15">
      <c r="A281" s="57"/>
      <c r="B281" s="57"/>
      <c r="C281" s="57"/>
      <c r="D281" s="57"/>
    </row>
    <row r="282" spans="1:4" s="58" customFormat="1" x14ac:dyDescent="0.15">
      <c r="A282" s="57"/>
      <c r="B282" s="57"/>
      <c r="C282" s="57"/>
      <c r="D282" s="57"/>
    </row>
    <row r="283" spans="1:4" s="58" customFormat="1" x14ac:dyDescent="0.15">
      <c r="A283" s="57"/>
      <c r="B283" s="57"/>
      <c r="C283" s="57"/>
      <c r="D283" s="57"/>
    </row>
    <row r="284" spans="1:4" s="58" customFormat="1" x14ac:dyDescent="0.15">
      <c r="A284" s="57"/>
      <c r="B284" s="57"/>
      <c r="C284" s="57"/>
      <c r="D284" s="57"/>
    </row>
    <row r="285" spans="1:4" s="58" customFormat="1" x14ac:dyDescent="0.15">
      <c r="A285" s="57"/>
      <c r="B285" s="57"/>
      <c r="C285" s="57"/>
      <c r="D285" s="57"/>
    </row>
    <row r="286" spans="1:4" s="58" customFormat="1" x14ac:dyDescent="0.15">
      <c r="A286" s="57"/>
      <c r="B286" s="57"/>
      <c r="C286" s="57"/>
      <c r="D286" s="57"/>
    </row>
    <row r="287" spans="1:4" s="58" customFormat="1" x14ac:dyDescent="0.15">
      <c r="A287" s="57"/>
      <c r="B287" s="57"/>
      <c r="C287" s="57"/>
      <c r="D287" s="57"/>
    </row>
    <row r="288" spans="1:4" s="58" customFormat="1" x14ac:dyDescent="0.15">
      <c r="A288" s="57"/>
      <c r="B288" s="57"/>
      <c r="C288" s="57"/>
      <c r="D288" s="57"/>
    </row>
    <row r="289" spans="1:4" s="58" customFormat="1" x14ac:dyDescent="0.15">
      <c r="A289" s="57"/>
      <c r="B289" s="57"/>
      <c r="C289" s="57"/>
      <c r="D289" s="57"/>
    </row>
    <row r="290" spans="1:4" s="58" customFormat="1" x14ac:dyDescent="0.15">
      <c r="A290" s="57"/>
      <c r="B290" s="57"/>
      <c r="C290" s="57"/>
      <c r="D290" s="57"/>
    </row>
    <row r="291" spans="1:4" s="58" customFormat="1" x14ac:dyDescent="0.15">
      <c r="A291" s="57"/>
      <c r="B291" s="57"/>
      <c r="C291" s="57"/>
      <c r="D291" s="57"/>
    </row>
    <row r="292" spans="1:4" s="58" customFormat="1" x14ac:dyDescent="0.15">
      <c r="A292" s="57"/>
      <c r="B292" s="57"/>
      <c r="C292" s="57"/>
      <c r="D292" s="57"/>
    </row>
    <row r="293" spans="1:4" s="58" customFormat="1" x14ac:dyDescent="0.15">
      <c r="A293" s="57"/>
      <c r="B293" s="57"/>
      <c r="C293" s="57"/>
      <c r="D293" s="57"/>
    </row>
    <row r="294" spans="1:4" s="58" customFormat="1" x14ac:dyDescent="0.15">
      <c r="A294" s="57"/>
      <c r="B294" s="57"/>
      <c r="C294" s="57"/>
      <c r="D294" s="57"/>
    </row>
    <row r="295" spans="1:4" s="58" customFormat="1" x14ac:dyDescent="0.15">
      <c r="A295" s="57"/>
      <c r="B295" s="57"/>
      <c r="C295" s="57"/>
      <c r="D295" s="57"/>
    </row>
    <row r="296" spans="1:4" s="58" customFormat="1" x14ac:dyDescent="0.15">
      <c r="A296" s="57"/>
      <c r="B296" s="57"/>
      <c r="C296" s="57"/>
      <c r="D296" s="57"/>
    </row>
    <row r="297" spans="1:4" s="58" customFormat="1" x14ac:dyDescent="0.15">
      <c r="A297" s="57"/>
      <c r="B297" s="57"/>
      <c r="C297" s="57"/>
      <c r="D297" s="57"/>
    </row>
    <row r="298" spans="1:4" s="58" customFormat="1" x14ac:dyDescent="0.15">
      <c r="A298" s="57"/>
      <c r="B298" s="57"/>
      <c r="C298" s="57"/>
      <c r="D298" s="57"/>
    </row>
    <row r="299" spans="1:4" s="58" customFormat="1" x14ac:dyDescent="0.15">
      <c r="A299" s="57"/>
      <c r="B299" s="57"/>
      <c r="C299" s="57"/>
      <c r="D299" s="57"/>
    </row>
    <row r="300" spans="1:4" s="58" customFormat="1" x14ac:dyDescent="0.15">
      <c r="A300" s="57"/>
      <c r="B300" s="57"/>
      <c r="C300" s="57"/>
      <c r="D300" s="57"/>
    </row>
    <row r="301" spans="1:4" s="58" customFormat="1" x14ac:dyDescent="0.15">
      <c r="A301" s="57"/>
      <c r="B301" s="57"/>
      <c r="C301" s="57"/>
      <c r="D301" s="57"/>
    </row>
    <row r="302" spans="1:4" s="58" customFormat="1" x14ac:dyDescent="0.15">
      <c r="A302" s="57"/>
      <c r="B302" s="57"/>
      <c r="C302" s="57"/>
      <c r="D302" s="57"/>
    </row>
    <row r="303" spans="1:4" s="58" customFormat="1" x14ac:dyDescent="0.15">
      <c r="A303" s="57"/>
      <c r="B303" s="57"/>
      <c r="C303" s="57"/>
      <c r="D303" s="57"/>
    </row>
    <row r="304" spans="1:4" s="58" customFormat="1" x14ac:dyDescent="0.15">
      <c r="A304" s="57"/>
      <c r="B304" s="57"/>
      <c r="C304" s="57"/>
      <c r="D304" s="57"/>
    </row>
    <row r="305" spans="1:4" s="58" customFormat="1" x14ac:dyDescent="0.15">
      <c r="A305" s="57"/>
      <c r="B305" s="57"/>
      <c r="C305" s="57"/>
      <c r="D305" s="57"/>
    </row>
    <row r="306" spans="1:4" s="58" customFormat="1" x14ac:dyDescent="0.15">
      <c r="A306" s="57"/>
      <c r="B306" s="57"/>
      <c r="C306" s="57"/>
      <c r="D306" s="57"/>
    </row>
    <row r="307" spans="1:4" s="58" customFormat="1" x14ac:dyDescent="0.15">
      <c r="A307" s="57"/>
      <c r="B307" s="57"/>
      <c r="C307" s="57"/>
      <c r="D307" s="57"/>
    </row>
    <row r="308" spans="1:4" s="58" customFormat="1" x14ac:dyDescent="0.15">
      <c r="A308" s="57"/>
      <c r="B308" s="57"/>
      <c r="C308" s="57"/>
      <c r="D308" s="57"/>
    </row>
    <row r="309" spans="1:4" s="58" customFormat="1" x14ac:dyDescent="0.15">
      <c r="A309" s="57"/>
      <c r="B309" s="57"/>
      <c r="C309" s="57"/>
      <c r="D309" s="57"/>
    </row>
    <row r="310" spans="1:4" s="58" customFormat="1" x14ac:dyDescent="0.15">
      <c r="A310" s="57"/>
      <c r="B310" s="57"/>
      <c r="C310" s="57"/>
      <c r="D310" s="57"/>
    </row>
    <row r="311" spans="1:4" s="58" customFormat="1" x14ac:dyDescent="0.15">
      <c r="A311" s="57"/>
      <c r="B311" s="57"/>
      <c r="C311" s="57"/>
      <c r="D311" s="57"/>
    </row>
    <row r="312" spans="1:4" s="58" customFormat="1" x14ac:dyDescent="0.15">
      <c r="A312" s="57"/>
      <c r="B312" s="57"/>
      <c r="C312" s="57"/>
      <c r="D312" s="57"/>
    </row>
    <row r="313" spans="1:4" s="58" customFormat="1" x14ac:dyDescent="0.15">
      <c r="A313" s="57"/>
      <c r="B313" s="57"/>
      <c r="C313" s="57"/>
      <c r="D313" s="57"/>
    </row>
    <row r="314" spans="1:4" s="58" customFormat="1" x14ac:dyDescent="0.15">
      <c r="A314" s="57"/>
      <c r="B314" s="57"/>
      <c r="C314" s="57"/>
      <c r="D314" s="57"/>
    </row>
    <row r="315" spans="1:4" s="58" customFormat="1" x14ac:dyDescent="0.15">
      <c r="A315" s="57"/>
      <c r="B315" s="57"/>
      <c r="C315" s="57"/>
      <c r="D315" s="57"/>
    </row>
    <row r="316" spans="1:4" s="58" customFormat="1" x14ac:dyDescent="0.15">
      <c r="A316" s="57"/>
      <c r="B316" s="57"/>
      <c r="C316" s="57"/>
      <c r="D316" s="57"/>
    </row>
    <row r="317" spans="1:4" s="58" customFormat="1" x14ac:dyDescent="0.15">
      <c r="A317" s="57"/>
      <c r="B317" s="57"/>
      <c r="C317" s="57"/>
      <c r="D317" s="57"/>
    </row>
    <row r="318" spans="1:4" s="58" customFormat="1" x14ac:dyDescent="0.15">
      <c r="A318" s="57"/>
      <c r="B318" s="57"/>
      <c r="C318" s="57"/>
      <c r="D318" s="57"/>
    </row>
    <row r="319" spans="1:4" s="58" customFormat="1" x14ac:dyDescent="0.15">
      <c r="A319" s="57"/>
      <c r="B319" s="57"/>
      <c r="C319" s="57"/>
      <c r="D319" s="57"/>
    </row>
    <row r="320" spans="1:4" s="58" customFormat="1" x14ac:dyDescent="0.15">
      <c r="A320" s="57"/>
      <c r="B320" s="57"/>
      <c r="C320" s="57"/>
      <c r="D320" s="57"/>
    </row>
    <row r="321" spans="1:4" s="58" customFormat="1" x14ac:dyDescent="0.15">
      <c r="A321" s="57"/>
      <c r="B321" s="57"/>
      <c r="C321" s="57"/>
      <c r="D321" s="57"/>
    </row>
    <row r="322" spans="1:4" s="58" customFormat="1" x14ac:dyDescent="0.15">
      <c r="A322" s="57"/>
      <c r="B322" s="57"/>
      <c r="C322" s="57"/>
      <c r="D322" s="57"/>
    </row>
    <row r="323" spans="1:4" s="58" customFormat="1" x14ac:dyDescent="0.15">
      <c r="A323" s="57"/>
      <c r="B323" s="57"/>
      <c r="C323" s="57"/>
      <c r="D323" s="57"/>
    </row>
    <row r="324" spans="1:4" s="58" customFormat="1" x14ac:dyDescent="0.15">
      <c r="A324" s="57"/>
      <c r="B324" s="57"/>
      <c r="C324" s="57"/>
      <c r="D324" s="57"/>
    </row>
    <row r="325" spans="1:4" s="58" customFormat="1" x14ac:dyDescent="0.15">
      <c r="A325" s="57"/>
      <c r="B325" s="57"/>
      <c r="C325" s="57"/>
      <c r="D325" s="57"/>
    </row>
    <row r="326" spans="1:4" s="58" customFormat="1" x14ac:dyDescent="0.15">
      <c r="A326" s="57"/>
      <c r="B326" s="57"/>
      <c r="C326" s="57"/>
      <c r="D326" s="57"/>
    </row>
    <row r="327" spans="1:4" s="58" customFormat="1" x14ac:dyDescent="0.15">
      <c r="A327" s="57"/>
      <c r="B327" s="57"/>
      <c r="C327" s="57"/>
      <c r="D327" s="57"/>
    </row>
    <row r="328" spans="1:4" s="58" customFormat="1" x14ac:dyDescent="0.15">
      <c r="A328" s="57"/>
      <c r="B328" s="57"/>
      <c r="C328" s="57"/>
      <c r="D328" s="57"/>
    </row>
    <row r="329" spans="1:4" s="58" customFormat="1" x14ac:dyDescent="0.15">
      <c r="A329" s="57"/>
      <c r="B329" s="57"/>
      <c r="C329" s="57"/>
      <c r="D329" s="57"/>
    </row>
    <row r="330" spans="1:4" s="58" customFormat="1" x14ac:dyDescent="0.15">
      <c r="A330" s="57"/>
      <c r="B330" s="57"/>
      <c r="C330" s="57"/>
      <c r="D330" s="57"/>
    </row>
    <row r="331" spans="1:4" s="58" customFormat="1" x14ac:dyDescent="0.15">
      <c r="A331" s="57"/>
      <c r="B331" s="57"/>
      <c r="C331" s="57"/>
      <c r="D331" s="57"/>
    </row>
    <row r="332" spans="1:4" s="58" customFormat="1" x14ac:dyDescent="0.15">
      <c r="A332" s="57"/>
      <c r="B332" s="57"/>
      <c r="C332" s="57"/>
      <c r="D332" s="57"/>
    </row>
    <row r="333" spans="1:4" s="58" customFormat="1" x14ac:dyDescent="0.15">
      <c r="A333" s="57"/>
      <c r="B333" s="57"/>
      <c r="C333" s="57"/>
      <c r="D333" s="57"/>
    </row>
    <row r="334" spans="1:4" s="58" customFormat="1" x14ac:dyDescent="0.15">
      <c r="A334" s="57"/>
      <c r="B334" s="57"/>
      <c r="C334" s="57"/>
      <c r="D334" s="57"/>
    </row>
    <row r="335" spans="1:4" s="58" customFormat="1" x14ac:dyDescent="0.15">
      <c r="A335" s="57"/>
      <c r="B335" s="57"/>
      <c r="C335" s="57"/>
      <c r="D335" s="57"/>
    </row>
    <row r="336" spans="1:4" s="58" customFormat="1" x14ac:dyDescent="0.15">
      <c r="A336" s="57"/>
      <c r="B336" s="57"/>
      <c r="C336" s="57"/>
      <c r="D336" s="57"/>
    </row>
    <row r="337" spans="1:4" s="58" customFormat="1" x14ac:dyDescent="0.15">
      <c r="A337" s="57"/>
      <c r="B337" s="57"/>
      <c r="C337" s="57"/>
      <c r="D337" s="57"/>
    </row>
    <row r="338" spans="1:4" s="58" customFormat="1" x14ac:dyDescent="0.15">
      <c r="A338" s="57"/>
      <c r="B338" s="57"/>
      <c r="C338" s="57"/>
      <c r="D338" s="57"/>
    </row>
    <row r="339" spans="1:4" s="58" customFormat="1" x14ac:dyDescent="0.15">
      <c r="A339" s="57"/>
      <c r="B339" s="57"/>
      <c r="C339" s="57"/>
      <c r="D339" s="57"/>
    </row>
    <row r="340" spans="1:4" s="58" customFormat="1" x14ac:dyDescent="0.15">
      <c r="A340" s="57"/>
      <c r="B340" s="57"/>
      <c r="C340" s="57"/>
      <c r="D340" s="57"/>
    </row>
    <row r="341" spans="1:4" s="58" customFormat="1" x14ac:dyDescent="0.15">
      <c r="A341" s="57"/>
      <c r="B341" s="57"/>
      <c r="C341" s="57"/>
      <c r="D341" s="57"/>
    </row>
    <row r="342" spans="1:4" s="58" customFormat="1" x14ac:dyDescent="0.15">
      <c r="A342" s="57"/>
      <c r="B342" s="57"/>
      <c r="C342" s="57"/>
      <c r="D342" s="57"/>
    </row>
    <row r="343" spans="1:4" s="58" customFormat="1" x14ac:dyDescent="0.15">
      <c r="A343" s="57"/>
      <c r="B343" s="57"/>
      <c r="C343" s="57"/>
      <c r="D343" s="57"/>
    </row>
    <row r="344" spans="1:4" s="58" customFormat="1" x14ac:dyDescent="0.15">
      <c r="A344" s="57"/>
      <c r="B344" s="57"/>
      <c r="C344" s="57"/>
      <c r="D344" s="57"/>
    </row>
    <row r="345" spans="1:4" s="58" customFormat="1" x14ac:dyDescent="0.15">
      <c r="A345" s="57"/>
      <c r="B345" s="57"/>
      <c r="C345" s="57"/>
      <c r="D345" s="57"/>
    </row>
    <row r="346" spans="1:4" s="58" customFormat="1" x14ac:dyDescent="0.15">
      <c r="A346" s="57"/>
      <c r="B346" s="57"/>
      <c r="C346" s="57"/>
      <c r="D346" s="57"/>
    </row>
    <row r="347" spans="1:4" s="58" customFormat="1" x14ac:dyDescent="0.15">
      <c r="A347" s="57"/>
      <c r="B347" s="57"/>
      <c r="C347" s="57"/>
      <c r="D347" s="57"/>
    </row>
    <row r="348" spans="1:4" s="58" customFormat="1" x14ac:dyDescent="0.15">
      <c r="A348" s="57"/>
      <c r="B348" s="57"/>
      <c r="C348" s="57"/>
      <c r="D348" s="57"/>
    </row>
    <row r="349" spans="1:4" s="58" customFormat="1" x14ac:dyDescent="0.15">
      <c r="A349" s="57"/>
      <c r="B349" s="57"/>
      <c r="C349" s="57"/>
      <c r="D349" s="57"/>
    </row>
    <row r="350" spans="1:4" s="58" customFormat="1" x14ac:dyDescent="0.15">
      <c r="A350" s="57"/>
      <c r="B350" s="57"/>
      <c r="C350" s="57"/>
      <c r="D350" s="57"/>
    </row>
    <row r="351" spans="1:4" s="58" customFormat="1" x14ac:dyDescent="0.15">
      <c r="A351" s="57"/>
      <c r="B351" s="57"/>
      <c r="C351" s="57"/>
      <c r="D351" s="57"/>
    </row>
    <row r="352" spans="1:4" s="58" customFormat="1" x14ac:dyDescent="0.15">
      <c r="A352" s="57"/>
      <c r="B352" s="57"/>
      <c r="C352" s="57"/>
      <c r="D352" s="57"/>
    </row>
    <row r="353" spans="1:4" s="58" customFormat="1" x14ac:dyDescent="0.15">
      <c r="A353" s="57"/>
      <c r="B353" s="57"/>
      <c r="C353" s="57"/>
      <c r="D353" s="57"/>
    </row>
    <row r="354" spans="1:4" s="58" customFormat="1" x14ac:dyDescent="0.15">
      <c r="A354" s="57"/>
      <c r="B354" s="57"/>
      <c r="C354" s="57"/>
      <c r="D354" s="57"/>
    </row>
    <row r="355" spans="1:4" s="58" customFormat="1" x14ac:dyDescent="0.15">
      <c r="A355" s="57"/>
      <c r="B355" s="57"/>
      <c r="C355" s="57"/>
      <c r="D355" s="57"/>
    </row>
    <row r="356" spans="1:4" s="58" customFormat="1" x14ac:dyDescent="0.15">
      <c r="A356" s="57"/>
      <c r="B356" s="57"/>
      <c r="C356" s="57"/>
      <c r="D356" s="57"/>
    </row>
    <row r="357" spans="1:4" s="58" customFormat="1" x14ac:dyDescent="0.15">
      <c r="A357" s="57"/>
      <c r="B357" s="57"/>
      <c r="C357" s="57"/>
      <c r="D357" s="57"/>
    </row>
    <row r="358" spans="1:4" s="58" customFormat="1" x14ac:dyDescent="0.15">
      <c r="A358" s="57"/>
      <c r="B358" s="57"/>
      <c r="C358" s="57"/>
      <c r="D358" s="57"/>
    </row>
    <row r="359" spans="1:4" s="58" customFormat="1" x14ac:dyDescent="0.15">
      <c r="A359" s="57"/>
      <c r="B359" s="57"/>
      <c r="C359" s="57"/>
      <c r="D359" s="57"/>
    </row>
    <row r="360" spans="1:4" s="58" customFormat="1" x14ac:dyDescent="0.15">
      <c r="A360" s="57"/>
      <c r="B360" s="57"/>
      <c r="C360" s="57"/>
      <c r="D360" s="57"/>
    </row>
    <row r="361" spans="1:4" s="58" customFormat="1" x14ac:dyDescent="0.15">
      <c r="A361" s="57"/>
      <c r="B361" s="57"/>
      <c r="C361" s="57"/>
      <c r="D361" s="57"/>
    </row>
    <row r="362" spans="1:4" s="58" customFormat="1" x14ac:dyDescent="0.15">
      <c r="A362" s="57"/>
      <c r="B362" s="57"/>
      <c r="C362" s="57"/>
      <c r="D362" s="57"/>
    </row>
    <row r="363" spans="1:4" s="58" customFormat="1" x14ac:dyDescent="0.15">
      <c r="A363" s="57"/>
      <c r="B363" s="57"/>
      <c r="C363" s="57"/>
      <c r="D363" s="57"/>
    </row>
    <row r="364" spans="1:4" s="58" customFormat="1" x14ac:dyDescent="0.15">
      <c r="A364" s="57"/>
      <c r="B364" s="57"/>
      <c r="C364" s="57"/>
      <c r="D364" s="57"/>
    </row>
    <row r="365" spans="1:4" s="58" customFormat="1" x14ac:dyDescent="0.15">
      <c r="A365" s="57"/>
      <c r="B365" s="57"/>
      <c r="C365" s="57"/>
      <c r="D365" s="57"/>
    </row>
    <row r="366" spans="1:4" s="58" customFormat="1" x14ac:dyDescent="0.15">
      <c r="A366" s="57"/>
      <c r="B366" s="57"/>
      <c r="C366" s="57"/>
      <c r="D366" s="57"/>
    </row>
    <row r="367" spans="1:4" s="58" customFormat="1" x14ac:dyDescent="0.15">
      <c r="A367" s="57"/>
      <c r="B367" s="57"/>
      <c r="C367" s="57"/>
      <c r="D367" s="57"/>
    </row>
    <row r="368" spans="1:4" s="58" customFormat="1" x14ac:dyDescent="0.15">
      <c r="A368" s="57"/>
      <c r="B368" s="57"/>
      <c r="C368" s="57"/>
      <c r="D368" s="57"/>
    </row>
    <row r="369" spans="1:4" s="58" customFormat="1" x14ac:dyDescent="0.15">
      <c r="A369" s="57"/>
      <c r="B369" s="57"/>
      <c r="C369" s="57"/>
      <c r="D369" s="57"/>
    </row>
    <row r="370" spans="1:4" s="58" customFormat="1" x14ac:dyDescent="0.15">
      <c r="A370" s="57"/>
      <c r="B370" s="57"/>
      <c r="C370" s="57"/>
      <c r="D370" s="57"/>
    </row>
    <row r="371" spans="1:4" s="58" customFormat="1" x14ac:dyDescent="0.15">
      <c r="A371" s="57"/>
      <c r="B371" s="57"/>
      <c r="C371" s="57"/>
      <c r="D371" s="57"/>
    </row>
    <row r="372" spans="1:4" s="58" customFormat="1" x14ac:dyDescent="0.15">
      <c r="A372" s="57"/>
      <c r="B372" s="57"/>
      <c r="C372" s="57"/>
      <c r="D372" s="57"/>
    </row>
    <row r="373" spans="1:4" s="58" customFormat="1" x14ac:dyDescent="0.15">
      <c r="A373" s="57"/>
      <c r="B373" s="57"/>
      <c r="C373" s="57"/>
      <c r="D373" s="57"/>
    </row>
    <row r="374" spans="1:4" s="58" customFormat="1" x14ac:dyDescent="0.15">
      <c r="A374" s="57"/>
      <c r="B374" s="57"/>
      <c r="C374" s="57"/>
      <c r="D374" s="57"/>
    </row>
    <row r="375" spans="1:4" s="58" customFormat="1" x14ac:dyDescent="0.15">
      <c r="A375" s="57"/>
      <c r="B375" s="57"/>
      <c r="C375" s="57"/>
      <c r="D375" s="57"/>
    </row>
    <row r="376" spans="1:4" s="58" customFormat="1" x14ac:dyDescent="0.15">
      <c r="A376" s="57"/>
      <c r="B376" s="57"/>
      <c r="C376" s="57"/>
      <c r="D376" s="57"/>
    </row>
    <row r="377" spans="1:4" s="58" customFormat="1" x14ac:dyDescent="0.15">
      <c r="A377" s="57"/>
      <c r="B377" s="57"/>
      <c r="C377" s="57"/>
      <c r="D377" s="57"/>
    </row>
    <row r="378" spans="1:4" s="58" customFormat="1" x14ac:dyDescent="0.15">
      <c r="A378" s="57"/>
      <c r="B378" s="57"/>
      <c r="C378" s="57"/>
      <c r="D378" s="57"/>
    </row>
    <row r="379" spans="1:4" s="58" customFormat="1" x14ac:dyDescent="0.15">
      <c r="A379" s="57"/>
      <c r="B379" s="57"/>
      <c r="C379" s="57"/>
      <c r="D379" s="57"/>
    </row>
    <row r="380" spans="1:4" s="58" customFormat="1" x14ac:dyDescent="0.15">
      <c r="A380" s="57"/>
      <c r="B380" s="57"/>
      <c r="C380" s="57"/>
      <c r="D380" s="57"/>
    </row>
    <row r="381" spans="1:4" s="58" customFormat="1" x14ac:dyDescent="0.15">
      <c r="A381" s="57"/>
      <c r="B381" s="57"/>
      <c r="C381" s="57"/>
      <c r="D381" s="57"/>
    </row>
    <row r="382" spans="1:4" s="58" customFormat="1" x14ac:dyDescent="0.15">
      <c r="A382" s="57"/>
      <c r="B382" s="57"/>
      <c r="C382" s="57"/>
      <c r="D382" s="57"/>
    </row>
    <row r="383" spans="1:4" s="58" customFormat="1" x14ac:dyDescent="0.15">
      <c r="A383" s="57"/>
      <c r="B383" s="57"/>
      <c r="C383" s="57"/>
      <c r="D383" s="57"/>
    </row>
    <row r="384" spans="1:4" s="58" customFormat="1" x14ac:dyDescent="0.15">
      <c r="A384" s="57"/>
      <c r="B384" s="57"/>
      <c r="C384" s="57"/>
      <c r="D384" s="57"/>
    </row>
    <row r="385" spans="1:4" s="58" customFormat="1" x14ac:dyDescent="0.15">
      <c r="A385" s="57"/>
      <c r="B385" s="57"/>
      <c r="C385" s="57"/>
      <c r="D385" s="57"/>
    </row>
    <row r="386" spans="1:4" s="58" customFormat="1" x14ac:dyDescent="0.15">
      <c r="A386" s="57"/>
      <c r="B386" s="57"/>
      <c r="C386" s="57"/>
      <c r="D386" s="57"/>
    </row>
    <row r="387" spans="1:4" s="58" customFormat="1" x14ac:dyDescent="0.15">
      <c r="A387" s="57"/>
      <c r="B387" s="57"/>
      <c r="C387" s="57"/>
      <c r="D387" s="57"/>
    </row>
    <row r="388" spans="1:4" s="58" customFormat="1" x14ac:dyDescent="0.15">
      <c r="A388" s="57"/>
      <c r="B388" s="57"/>
      <c r="C388" s="57"/>
      <c r="D388" s="57"/>
    </row>
    <row r="389" spans="1:4" s="58" customFormat="1" x14ac:dyDescent="0.15">
      <c r="A389" s="57"/>
      <c r="B389" s="57"/>
      <c r="C389" s="57"/>
      <c r="D389" s="57"/>
    </row>
    <row r="390" spans="1:4" s="58" customFormat="1" x14ac:dyDescent="0.15">
      <c r="A390" s="57"/>
      <c r="B390" s="57"/>
      <c r="C390" s="57"/>
      <c r="D390" s="57"/>
    </row>
    <row r="391" spans="1:4" s="58" customFormat="1" x14ac:dyDescent="0.15">
      <c r="A391" s="57"/>
      <c r="B391" s="57"/>
      <c r="C391" s="57"/>
      <c r="D391" s="57"/>
    </row>
    <row r="392" spans="1:4" s="58" customFormat="1" x14ac:dyDescent="0.15">
      <c r="A392" s="57"/>
      <c r="B392" s="57"/>
      <c r="C392" s="57"/>
      <c r="D392" s="57"/>
    </row>
    <row r="393" spans="1:4" s="58" customFormat="1" x14ac:dyDescent="0.15">
      <c r="A393" s="57"/>
      <c r="B393" s="57"/>
      <c r="C393" s="57"/>
      <c r="D393" s="57"/>
    </row>
    <row r="394" spans="1:4" s="58" customFormat="1" x14ac:dyDescent="0.15">
      <c r="A394" s="57"/>
      <c r="B394" s="57"/>
      <c r="C394" s="57"/>
      <c r="D394" s="57"/>
    </row>
    <row r="395" spans="1:4" s="58" customFormat="1" x14ac:dyDescent="0.15">
      <c r="A395" s="57"/>
      <c r="B395" s="57"/>
      <c r="C395" s="57"/>
      <c r="D395" s="57"/>
    </row>
    <row r="396" spans="1:4" s="58" customFormat="1" x14ac:dyDescent="0.15">
      <c r="A396" s="57"/>
      <c r="B396" s="57"/>
      <c r="C396" s="57"/>
      <c r="D396" s="57"/>
    </row>
    <row r="397" spans="1:4" s="58" customFormat="1" x14ac:dyDescent="0.15">
      <c r="A397" s="57"/>
      <c r="B397" s="57"/>
      <c r="C397" s="57"/>
      <c r="D397" s="57"/>
    </row>
    <row r="398" spans="1:4" s="58" customFormat="1" x14ac:dyDescent="0.15">
      <c r="A398" s="57"/>
      <c r="B398" s="57"/>
      <c r="C398" s="57"/>
      <c r="D398" s="57"/>
    </row>
    <row r="399" spans="1:4" s="58" customFormat="1" x14ac:dyDescent="0.15">
      <c r="A399" s="57"/>
      <c r="B399" s="57"/>
      <c r="C399" s="57"/>
      <c r="D399" s="57"/>
    </row>
    <row r="400" spans="1:4" s="58" customFormat="1" x14ac:dyDescent="0.15">
      <c r="A400" s="57"/>
      <c r="B400" s="57"/>
      <c r="C400" s="57"/>
      <c r="D400" s="57"/>
    </row>
    <row r="401" spans="1:4" s="58" customFormat="1" x14ac:dyDescent="0.15">
      <c r="A401" s="57"/>
      <c r="B401" s="57"/>
      <c r="C401" s="57"/>
      <c r="D401" s="57"/>
    </row>
    <row r="402" spans="1:4" s="58" customFormat="1" x14ac:dyDescent="0.15">
      <c r="A402" s="57"/>
      <c r="B402" s="57"/>
      <c r="C402" s="57"/>
      <c r="D402" s="57"/>
    </row>
    <row r="403" spans="1:4" s="58" customFormat="1" x14ac:dyDescent="0.15">
      <c r="A403" s="57"/>
      <c r="B403" s="57"/>
      <c r="C403" s="57"/>
      <c r="D403" s="57"/>
    </row>
    <row r="404" spans="1:4" s="58" customFormat="1" x14ac:dyDescent="0.15">
      <c r="A404" s="57"/>
      <c r="B404" s="57"/>
      <c r="C404" s="57"/>
      <c r="D404" s="57"/>
    </row>
    <row r="405" spans="1:4" s="58" customFormat="1" x14ac:dyDescent="0.15">
      <c r="A405" s="57"/>
      <c r="B405" s="57"/>
      <c r="C405" s="57"/>
      <c r="D405" s="57"/>
    </row>
    <row r="406" spans="1:4" s="58" customFormat="1" x14ac:dyDescent="0.15">
      <c r="A406" s="57"/>
      <c r="B406" s="57"/>
      <c r="C406" s="57"/>
      <c r="D406" s="57"/>
    </row>
    <row r="407" spans="1:4" s="58" customFormat="1" x14ac:dyDescent="0.15">
      <c r="A407" s="57"/>
      <c r="B407" s="57"/>
      <c r="C407" s="57"/>
      <c r="D407" s="57"/>
    </row>
    <row r="408" spans="1:4" s="58" customFormat="1" x14ac:dyDescent="0.15">
      <c r="A408" s="57"/>
      <c r="B408" s="57"/>
      <c r="C408" s="57"/>
      <c r="D408" s="57"/>
    </row>
    <row r="409" spans="1:4" s="58" customFormat="1" x14ac:dyDescent="0.15">
      <c r="A409" s="57"/>
      <c r="B409" s="57"/>
      <c r="C409" s="57"/>
      <c r="D409" s="57"/>
    </row>
    <row r="410" spans="1:4" s="58" customFormat="1" x14ac:dyDescent="0.15">
      <c r="A410" s="57"/>
      <c r="B410" s="57"/>
      <c r="C410" s="57"/>
      <c r="D410" s="57"/>
    </row>
    <row r="411" spans="1:4" s="58" customFormat="1" x14ac:dyDescent="0.15">
      <c r="A411" s="57"/>
      <c r="B411" s="57"/>
      <c r="C411" s="57"/>
      <c r="D411" s="57"/>
    </row>
    <row r="412" spans="1:4" s="58" customFormat="1" x14ac:dyDescent="0.15">
      <c r="A412" s="57"/>
      <c r="B412" s="57"/>
      <c r="C412" s="57"/>
      <c r="D412" s="57"/>
    </row>
    <row r="413" spans="1:4" s="58" customFormat="1" x14ac:dyDescent="0.15">
      <c r="A413" s="57"/>
      <c r="B413" s="57"/>
      <c r="C413" s="57"/>
      <c r="D413" s="57"/>
    </row>
    <row r="414" spans="1:4" s="58" customFormat="1" x14ac:dyDescent="0.15">
      <c r="A414" s="57"/>
      <c r="B414" s="57"/>
      <c r="C414" s="57"/>
      <c r="D414" s="57"/>
    </row>
    <row r="415" spans="1:4" s="58" customFormat="1" x14ac:dyDescent="0.15">
      <c r="A415" s="57"/>
      <c r="B415" s="57"/>
      <c r="C415" s="57"/>
      <c r="D415" s="57"/>
    </row>
    <row r="416" spans="1:4" s="58" customFormat="1" x14ac:dyDescent="0.15">
      <c r="A416" s="57"/>
      <c r="B416" s="57"/>
      <c r="C416" s="57"/>
      <c r="D416" s="57"/>
    </row>
    <row r="417" spans="1:4" s="58" customFormat="1" x14ac:dyDescent="0.15">
      <c r="A417" s="57"/>
      <c r="B417" s="57"/>
      <c r="C417" s="57"/>
      <c r="D417" s="57"/>
    </row>
    <row r="418" spans="1:4" s="58" customFormat="1" x14ac:dyDescent="0.15">
      <c r="A418" s="57"/>
      <c r="B418" s="57"/>
      <c r="C418" s="57"/>
      <c r="D418" s="57"/>
    </row>
    <row r="419" spans="1:4" s="58" customFormat="1" x14ac:dyDescent="0.15">
      <c r="A419" s="57"/>
      <c r="B419" s="57"/>
      <c r="C419" s="57"/>
      <c r="D419" s="57"/>
    </row>
    <row r="420" spans="1:4" s="58" customFormat="1" x14ac:dyDescent="0.15">
      <c r="A420" s="57"/>
      <c r="B420" s="57"/>
      <c r="C420" s="57"/>
      <c r="D420" s="57"/>
    </row>
    <row r="421" spans="1:4" s="58" customFormat="1" x14ac:dyDescent="0.15">
      <c r="A421" s="57"/>
      <c r="B421" s="57"/>
      <c r="C421" s="57"/>
      <c r="D421" s="57"/>
    </row>
    <row r="422" spans="1:4" s="58" customFormat="1" x14ac:dyDescent="0.15">
      <c r="A422" s="57"/>
      <c r="B422" s="57"/>
      <c r="C422" s="57"/>
      <c r="D422" s="57"/>
    </row>
    <row r="423" spans="1:4" s="58" customFormat="1" x14ac:dyDescent="0.15">
      <c r="A423" s="57"/>
      <c r="B423" s="57"/>
      <c r="C423" s="57"/>
      <c r="D423" s="57"/>
    </row>
    <row r="424" spans="1:4" s="58" customFormat="1" x14ac:dyDescent="0.15">
      <c r="A424" s="57"/>
      <c r="B424" s="57"/>
      <c r="C424" s="57"/>
      <c r="D424" s="57"/>
    </row>
    <row r="425" spans="1:4" s="58" customFormat="1" x14ac:dyDescent="0.15">
      <c r="A425" s="57"/>
      <c r="B425" s="57"/>
      <c r="C425" s="57"/>
      <c r="D425" s="57"/>
    </row>
    <row r="426" spans="1:4" s="58" customFormat="1" x14ac:dyDescent="0.15">
      <c r="A426" s="57"/>
      <c r="B426" s="57"/>
      <c r="C426" s="57"/>
      <c r="D426" s="57"/>
    </row>
    <row r="427" spans="1:4" s="58" customFormat="1" x14ac:dyDescent="0.15">
      <c r="A427" s="57"/>
      <c r="B427" s="57"/>
      <c r="C427" s="57"/>
      <c r="D427" s="57"/>
    </row>
    <row r="428" spans="1:4" s="58" customFormat="1" x14ac:dyDescent="0.15">
      <c r="A428" s="57"/>
      <c r="B428" s="57"/>
      <c r="C428" s="57"/>
      <c r="D428" s="57"/>
    </row>
    <row r="429" spans="1:4" s="58" customFormat="1" x14ac:dyDescent="0.15">
      <c r="A429" s="57"/>
      <c r="B429" s="57"/>
      <c r="C429" s="57"/>
      <c r="D429" s="57"/>
    </row>
    <row r="430" spans="1:4" s="58" customFormat="1" x14ac:dyDescent="0.15">
      <c r="A430" s="57"/>
      <c r="B430" s="57"/>
      <c r="C430" s="57"/>
      <c r="D430" s="57"/>
    </row>
    <row r="431" spans="1:4" s="58" customFormat="1" x14ac:dyDescent="0.15">
      <c r="A431" s="57"/>
      <c r="B431" s="57"/>
      <c r="C431" s="57"/>
      <c r="D431" s="57"/>
    </row>
    <row r="432" spans="1:4" s="58" customFormat="1" x14ac:dyDescent="0.15">
      <c r="A432" s="57"/>
      <c r="B432" s="57"/>
      <c r="C432" s="57"/>
      <c r="D432" s="57"/>
    </row>
    <row r="433" spans="1:4" s="58" customFormat="1" x14ac:dyDescent="0.15">
      <c r="A433" s="57"/>
      <c r="B433" s="57"/>
      <c r="C433" s="57"/>
      <c r="D433" s="57"/>
    </row>
    <row r="434" spans="1:4" s="58" customFormat="1" x14ac:dyDescent="0.15">
      <c r="A434" s="57"/>
      <c r="B434" s="57"/>
      <c r="C434" s="57"/>
      <c r="D434" s="57"/>
    </row>
    <row r="435" spans="1:4" s="58" customFormat="1" x14ac:dyDescent="0.15">
      <c r="A435" s="57"/>
      <c r="B435" s="57"/>
      <c r="C435" s="57"/>
      <c r="D435" s="57"/>
    </row>
    <row r="436" spans="1:4" s="58" customFormat="1" x14ac:dyDescent="0.15">
      <c r="A436" s="57"/>
      <c r="B436" s="57"/>
      <c r="C436" s="57"/>
      <c r="D436" s="57"/>
    </row>
    <row r="437" spans="1:4" s="58" customFormat="1" x14ac:dyDescent="0.15">
      <c r="A437" s="57"/>
      <c r="B437" s="57"/>
      <c r="C437" s="57"/>
      <c r="D437" s="57"/>
    </row>
    <row r="438" spans="1:4" s="58" customFormat="1" x14ac:dyDescent="0.15">
      <c r="A438" s="57"/>
      <c r="B438" s="57"/>
      <c r="C438" s="57"/>
      <c r="D438" s="57"/>
    </row>
    <row r="439" spans="1:4" s="58" customFormat="1" x14ac:dyDescent="0.15">
      <c r="A439" s="57"/>
      <c r="B439" s="57"/>
      <c r="C439" s="57"/>
      <c r="D439" s="57"/>
    </row>
    <row r="440" spans="1:4" s="58" customFormat="1" x14ac:dyDescent="0.15">
      <c r="A440" s="57"/>
      <c r="B440" s="57"/>
      <c r="C440" s="57"/>
      <c r="D440" s="57"/>
    </row>
    <row r="441" spans="1:4" s="58" customFormat="1" x14ac:dyDescent="0.15">
      <c r="A441" s="57"/>
      <c r="B441" s="57"/>
      <c r="C441" s="57"/>
      <c r="D441" s="57"/>
    </row>
    <row r="442" spans="1:4" s="58" customFormat="1" x14ac:dyDescent="0.15">
      <c r="A442" s="57"/>
      <c r="B442" s="57"/>
      <c r="C442" s="57"/>
      <c r="D442" s="57"/>
    </row>
    <row r="443" spans="1:4" s="58" customFormat="1" x14ac:dyDescent="0.15">
      <c r="A443" s="57"/>
      <c r="B443" s="57"/>
      <c r="C443" s="57"/>
      <c r="D443" s="57"/>
    </row>
    <row r="444" spans="1:4" s="58" customFormat="1" x14ac:dyDescent="0.15">
      <c r="A444" s="57"/>
      <c r="B444" s="57"/>
      <c r="C444" s="57"/>
      <c r="D444" s="57"/>
    </row>
    <row r="445" spans="1:4" s="58" customFormat="1" x14ac:dyDescent="0.15">
      <c r="A445" s="57"/>
      <c r="B445" s="57"/>
      <c r="C445" s="57"/>
      <c r="D445" s="57"/>
    </row>
    <row r="446" spans="1:4" s="58" customFormat="1" x14ac:dyDescent="0.15">
      <c r="A446" s="57"/>
      <c r="B446" s="57"/>
      <c r="C446" s="57"/>
      <c r="D446" s="57"/>
    </row>
    <row r="447" spans="1:4" s="58" customFormat="1" x14ac:dyDescent="0.15">
      <c r="A447" s="57"/>
      <c r="B447" s="57"/>
      <c r="C447" s="57"/>
      <c r="D447" s="57"/>
    </row>
    <row r="448" spans="1:4" s="58" customFormat="1" x14ac:dyDescent="0.15">
      <c r="A448" s="57"/>
      <c r="B448" s="57"/>
      <c r="C448" s="57"/>
      <c r="D448" s="57"/>
    </row>
    <row r="449" spans="1:4" s="58" customFormat="1" x14ac:dyDescent="0.15">
      <c r="A449" s="57"/>
      <c r="B449" s="57"/>
      <c r="C449" s="57"/>
      <c r="D449" s="57"/>
    </row>
    <row r="450" spans="1:4" s="58" customFormat="1" x14ac:dyDescent="0.15">
      <c r="A450" s="57"/>
      <c r="B450" s="57"/>
      <c r="C450" s="57"/>
      <c r="D450" s="57"/>
    </row>
    <row r="451" spans="1:4" s="58" customFormat="1" x14ac:dyDescent="0.15">
      <c r="A451" s="57"/>
      <c r="B451" s="57"/>
      <c r="C451" s="57"/>
      <c r="D451" s="57"/>
    </row>
    <row r="452" spans="1:4" s="58" customFormat="1" x14ac:dyDescent="0.15">
      <c r="A452" s="57"/>
      <c r="B452" s="57"/>
      <c r="C452" s="57"/>
      <c r="D452" s="57"/>
    </row>
    <row r="453" spans="1:4" s="58" customFormat="1" x14ac:dyDescent="0.15">
      <c r="A453" s="57"/>
      <c r="B453" s="57"/>
      <c r="C453" s="57"/>
      <c r="D453" s="57"/>
    </row>
    <row r="454" spans="1:4" s="58" customFormat="1" x14ac:dyDescent="0.15">
      <c r="A454" s="57"/>
      <c r="B454" s="57"/>
      <c r="C454" s="57"/>
      <c r="D454" s="57"/>
    </row>
    <row r="455" spans="1:4" s="58" customFormat="1" x14ac:dyDescent="0.15">
      <c r="A455" s="57"/>
      <c r="B455" s="57"/>
      <c r="C455" s="57"/>
      <c r="D455" s="57"/>
    </row>
    <row r="456" spans="1:4" s="58" customFormat="1" x14ac:dyDescent="0.15">
      <c r="A456" s="57"/>
      <c r="B456" s="57"/>
      <c r="C456" s="57"/>
      <c r="D456" s="57"/>
    </row>
    <row r="457" spans="1:4" s="58" customFormat="1" x14ac:dyDescent="0.15">
      <c r="A457" s="57"/>
      <c r="B457" s="57"/>
      <c r="C457" s="57"/>
      <c r="D457" s="57"/>
    </row>
    <row r="458" spans="1:4" s="58" customFormat="1" x14ac:dyDescent="0.15">
      <c r="A458" s="57"/>
      <c r="B458" s="57"/>
      <c r="C458" s="57"/>
      <c r="D458" s="57"/>
    </row>
    <row r="459" spans="1:4" s="58" customFormat="1" x14ac:dyDescent="0.15">
      <c r="A459" s="57"/>
      <c r="B459" s="57"/>
      <c r="C459" s="57"/>
      <c r="D459" s="57"/>
    </row>
    <row r="460" spans="1:4" s="58" customFormat="1" x14ac:dyDescent="0.15">
      <c r="A460" s="57"/>
      <c r="B460" s="57"/>
      <c r="C460" s="57"/>
      <c r="D460" s="57"/>
    </row>
    <row r="461" spans="1:4" s="58" customFormat="1" x14ac:dyDescent="0.15">
      <c r="A461" s="57"/>
      <c r="B461" s="57"/>
      <c r="C461" s="57"/>
      <c r="D461" s="57"/>
    </row>
    <row r="462" spans="1:4" s="58" customFormat="1" x14ac:dyDescent="0.15">
      <c r="A462" s="57"/>
      <c r="B462" s="57"/>
      <c r="C462" s="57"/>
      <c r="D462" s="57"/>
    </row>
    <row r="463" spans="1:4" s="58" customFormat="1" x14ac:dyDescent="0.15">
      <c r="A463" s="57"/>
      <c r="B463" s="57"/>
      <c r="C463" s="57"/>
      <c r="D463" s="57"/>
    </row>
    <row r="464" spans="1:4" s="58" customFormat="1" x14ac:dyDescent="0.15">
      <c r="A464" s="57"/>
      <c r="B464" s="57"/>
      <c r="C464" s="57"/>
      <c r="D464" s="57"/>
    </row>
    <row r="465" spans="1:4" s="58" customFormat="1" x14ac:dyDescent="0.15">
      <c r="A465" s="57"/>
      <c r="B465" s="57"/>
      <c r="C465" s="57"/>
      <c r="D465" s="57"/>
    </row>
    <row r="466" spans="1:4" s="58" customFormat="1" x14ac:dyDescent="0.15">
      <c r="A466" s="57"/>
      <c r="B466" s="57"/>
      <c r="C466" s="57"/>
      <c r="D466" s="57"/>
    </row>
    <row r="467" spans="1:4" s="58" customFormat="1" x14ac:dyDescent="0.15">
      <c r="A467" s="57"/>
      <c r="B467" s="57"/>
      <c r="C467" s="57"/>
      <c r="D467" s="57"/>
    </row>
    <row r="468" spans="1:4" s="58" customFormat="1" x14ac:dyDescent="0.15">
      <c r="A468" s="57"/>
      <c r="B468" s="57"/>
      <c r="C468" s="57"/>
      <c r="D468" s="57"/>
    </row>
    <row r="469" spans="1:4" s="58" customFormat="1" x14ac:dyDescent="0.15">
      <c r="A469" s="57"/>
      <c r="B469" s="57"/>
      <c r="C469" s="57"/>
      <c r="D469" s="57"/>
    </row>
    <row r="470" spans="1:4" s="58" customFormat="1" x14ac:dyDescent="0.15">
      <c r="A470" s="57"/>
      <c r="B470" s="57"/>
      <c r="C470" s="57"/>
      <c r="D470" s="57"/>
    </row>
    <row r="471" spans="1:4" s="58" customFormat="1" x14ac:dyDescent="0.15">
      <c r="A471" s="57"/>
      <c r="B471" s="57"/>
      <c r="C471" s="57"/>
      <c r="D471" s="57"/>
    </row>
    <row r="472" spans="1:4" s="58" customFormat="1" x14ac:dyDescent="0.15">
      <c r="A472" s="57"/>
      <c r="B472" s="57"/>
      <c r="C472" s="57"/>
      <c r="D472" s="57"/>
    </row>
    <row r="473" spans="1:4" s="58" customFormat="1" x14ac:dyDescent="0.15">
      <c r="A473" s="57"/>
      <c r="B473" s="57"/>
      <c r="C473" s="57"/>
      <c r="D473" s="57"/>
    </row>
    <row r="474" spans="1:4" s="58" customFormat="1" x14ac:dyDescent="0.15">
      <c r="A474" s="57"/>
      <c r="B474" s="57"/>
      <c r="C474" s="57"/>
      <c r="D474" s="57"/>
    </row>
    <row r="475" spans="1:4" s="58" customFormat="1" x14ac:dyDescent="0.15">
      <c r="A475" s="57"/>
      <c r="B475" s="57"/>
      <c r="C475" s="57"/>
      <c r="D475" s="57"/>
    </row>
    <row r="476" spans="1:4" s="58" customFormat="1" x14ac:dyDescent="0.15">
      <c r="A476" s="57"/>
      <c r="B476" s="57"/>
      <c r="C476" s="57"/>
      <c r="D476" s="57"/>
    </row>
    <row r="477" spans="1:4" s="58" customFormat="1" x14ac:dyDescent="0.15">
      <c r="A477" s="57"/>
      <c r="B477" s="57"/>
      <c r="C477" s="57"/>
      <c r="D477" s="57"/>
    </row>
    <row r="478" spans="1:4" s="58" customFormat="1" x14ac:dyDescent="0.15">
      <c r="A478" s="57"/>
      <c r="B478" s="57"/>
      <c r="C478" s="57"/>
      <c r="D478" s="57"/>
    </row>
    <row r="479" spans="1:4" s="58" customFormat="1" x14ac:dyDescent="0.15">
      <c r="A479" s="57"/>
      <c r="B479" s="57"/>
      <c r="C479" s="57"/>
      <c r="D479" s="57"/>
    </row>
    <row r="480" spans="1:4" s="58" customFormat="1" x14ac:dyDescent="0.15">
      <c r="A480" s="57"/>
      <c r="B480" s="57"/>
      <c r="C480" s="57"/>
      <c r="D480" s="57"/>
    </row>
    <row r="481" spans="1:4" s="58" customFormat="1" x14ac:dyDescent="0.15">
      <c r="A481" s="57"/>
      <c r="B481" s="57"/>
      <c r="C481" s="57"/>
      <c r="D481" s="57"/>
    </row>
    <row r="482" spans="1:4" s="58" customFormat="1" x14ac:dyDescent="0.15">
      <c r="A482" s="57"/>
      <c r="B482" s="57"/>
      <c r="C482" s="57"/>
      <c r="D482" s="57"/>
    </row>
    <row r="483" spans="1:4" s="58" customFormat="1" x14ac:dyDescent="0.15">
      <c r="A483" s="57"/>
      <c r="B483" s="57"/>
      <c r="C483" s="57"/>
      <c r="D483" s="57"/>
    </row>
    <row r="484" spans="1:4" s="58" customFormat="1" x14ac:dyDescent="0.15">
      <c r="A484" s="57"/>
      <c r="B484" s="57"/>
      <c r="C484" s="57"/>
      <c r="D484" s="57"/>
    </row>
    <row r="485" spans="1:4" s="58" customFormat="1" x14ac:dyDescent="0.15">
      <c r="A485" s="57"/>
      <c r="B485" s="57"/>
      <c r="C485" s="57"/>
      <c r="D485" s="57"/>
    </row>
    <row r="486" spans="1:4" s="58" customFormat="1" x14ac:dyDescent="0.15">
      <c r="A486" s="57"/>
      <c r="B486" s="57"/>
      <c r="C486" s="57"/>
      <c r="D486" s="57"/>
    </row>
    <row r="487" spans="1:4" s="58" customFormat="1" x14ac:dyDescent="0.15">
      <c r="A487" s="57"/>
      <c r="B487" s="57"/>
      <c r="C487" s="57"/>
      <c r="D487" s="57"/>
    </row>
    <row r="488" spans="1:4" s="58" customFormat="1" x14ac:dyDescent="0.15">
      <c r="A488" s="57"/>
      <c r="B488" s="57"/>
      <c r="C488" s="57"/>
      <c r="D488" s="57"/>
    </row>
    <row r="489" spans="1:4" s="58" customFormat="1" x14ac:dyDescent="0.15">
      <c r="A489" s="57"/>
      <c r="B489" s="57"/>
      <c r="C489" s="57"/>
      <c r="D489" s="57"/>
    </row>
    <row r="490" spans="1:4" s="58" customFormat="1" x14ac:dyDescent="0.15">
      <c r="A490" s="57"/>
      <c r="B490" s="57"/>
      <c r="C490" s="57"/>
      <c r="D490" s="57"/>
    </row>
    <row r="491" spans="1:4" s="58" customFormat="1" x14ac:dyDescent="0.15">
      <c r="A491" s="57"/>
      <c r="B491" s="57"/>
      <c r="C491" s="57"/>
      <c r="D491" s="57"/>
    </row>
    <row r="492" spans="1:4" s="58" customFormat="1" x14ac:dyDescent="0.15">
      <c r="A492" s="57"/>
      <c r="B492" s="57"/>
      <c r="C492" s="57"/>
      <c r="D492" s="57"/>
    </row>
    <row r="493" spans="1:4" s="58" customFormat="1" x14ac:dyDescent="0.15">
      <c r="A493" s="57"/>
      <c r="B493" s="57"/>
      <c r="C493" s="57"/>
      <c r="D493" s="57"/>
    </row>
    <row r="494" spans="1:4" s="58" customFormat="1" x14ac:dyDescent="0.15">
      <c r="A494" s="57"/>
      <c r="B494" s="57"/>
      <c r="C494" s="57"/>
      <c r="D494" s="57"/>
    </row>
    <row r="495" spans="1:4" s="58" customFormat="1" x14ac:dyDescent="0.15">
      <c r="A495" s="57"/>
      <c r="B495" s="57"/>
      <c r="C495" s="57"/>
      <c r="D495" s="57"/>
    </row>
    <row r="496" spans="1:4" s="58" customFormat="1" x14ac:dyDescent="0.15">
      <c r="A496" s="57"/>
      <c r="B496" s="57"/>
      <c r="C496" s="57"/>
      <c r="D496" s="57"/>
    </row>
    <row r="497" spans="1:4" s="58" customFormat="1" x14ac:dyDescent="0.15">
      <c r="A497" s="57"/>
      <c r="B497" s="57"/>
      <c r="C497" s="57"/>
      <c r="D497" s="57"/>
    </row>
    <row r="498" spans="1:4" s="58" customFormat="1" x14ac:dyDescent="0.15">
      <c r="A498" s="57"/>
      <c r="B498" s="57"/>
      <c r="C498" s="57"/>
      <c r="D498" s="57"/>
    </row>
    <row r="499" spans="1:4" s="58" customFormat="1" x14ac:dyDescent="0.15">
      <c r="A499" s="57"/>
      <c r="B499" s="57"/>
      <c r="C499" s="57"/>
      <c r="D499" s="57"/>
    </row>
    <row r="500" spans="1:4" s="58" customFormat="1" x14ac:dyDescent="0.15">
      <c r="A500" s="57"/>
      <c r="B500" s="57"/>
      <c r="C500" s="57"/>
      <c r="D500" s="57"/>
    </row>
    <row r="501" spans="1:4" s="58" customFormat="1" x14ac:dyDescent="0.15">
      <c r="A501" s="57"/>
      <c r="B501" s="57"/>
      <c r="C501" s="57"/>
      <c r="D501" s="57"/>
    </row>
    <row r="502" spans="1:4" s="58" customFormat="1" x14ac:dyDescent="0.15">
      <c r="A502" s="57"/>
      <c r="B502" s="57"/>
      <c r="C502" s="57"/>
      <c r="D502" s="57"/>
    </row>
    <row r="503" spans="1:4" s="58" customFormat="1" x14ac:dyDescent="0.15">
      <c r="A503" s="57"/>
      <c r="B503" s="57"/>
      <c r="C503" s="57"/>
      <c r="D503" s="57"/>
    </row>
    <row r="504" spans="1:4" s="58" customFormat="1" x14ac:dyDescent="0.15">
      <c r="A504" s="57"/>
      <c r="B504" s="57"/>
      <c r="C504" s="57"/>
      <c r="D504" s="57"/>
    </row>
    <row r="505" spans="1:4" s="58" customFormat="1" x14ac:dyDescent="0.15">
      <c r="A505" s="57"/>
      <c r="B505" s="57"/>
      <c r="C505" s="57"/>
      <c r="D505" s="57"/>
    </row>
    <row r="506" spans="1:4" s="58" customFormat="1" x14ac:dyDescent="0.15">
      <c r="A506" s="57"/>
      <c r="B506" s="57"/>
      <c r="C506" s="57"/>
      <c r="D506" s="57"/>
    </row>
    <row r="507" spans="1:4" s="58" customFormat="1" x14ac:dyDescent="0.15">
      <c r="A507" s="57"/>
      <c r="B507" s="57"/>
      <c r="C507" s="57"/>
      <c r="D507" s="57"/>
    </row>
    <row r="508" spans="1:4" s="58" customFormat="1" x14ac:dyDescent="0.15">
      <c r="A508" s="57"/>
      <c r="B508" s="57"/>
      <c r="C508" s="57"/>
      <c r="D508" s="57"/>
    </row>
    <row r="509" spans="1:4" s="58" customFormat="1" x14ac:dyDescent="0.15">
      <c r="A509" s="57"/>
      <c r="B509" s="57"/>
      <c r="C509" s="57"/>
      <c r="D509" s="57"/>
    </row>
    <row r="510" spans="1:4" s="58" customFormat="1" x14ac:dyDescent="0.15">
      <c r="A510" s="57"/>
      <c r="B510" s="57"/>
      <c r="C510" s="57"/>
      <c r="D510" s="57"/>
    </row>
    <row r="511" spans="1:4" s="58" customFormat="1" x14ac:dyDescent="0.15">
      <c r="A511" s="57"/>
      <c r="B511" s="57"/>
      <c r="C511" s="57"/>
      <c r="D511" s="57"/>
    </row>
    <row r="512" spans="1:4" s="58" customFormat="1" x14ac:dyDescent="0.15">
      <c r="A512" s="57"/>
      <c r="B512" s="57"/>
      <c r="C512" s="57"/>
      <c r="D512" s="57"/>
    </row>
    <row r="513" spans="1:4" s="58" customFormat="1" x14ac:dyDescent="0.15">
      <c r="A513" s="57"/>
      <c r="B513" s="57"/>
      <c r="C513" s="57"/>
      <c r="D513" s="57"/>
    </row>
    <row r="514" spans="1:4" s="58" customFormat="1" x14ac:dyDescent="0.15">
      <c r="A514" s="57"/>
      <c r="B514" s="57"/>
      <c r="C514" s="57"/>
      <c r="D514" s="57"/>
    </row>
    <row r="515" spans="1:4" s="58" customFormat="1" x14ac:dyDescent="0.15">
      <c r="A515" s="57"/>
      <c r="B515" s="57"/>
      <c r="C515" s="57"/>
      <c r="D515" s="57"/>
    </row>
    <row r="516" spans="1:4" s="58" customFormat="1" x14ac:dyDescent="0.15">
      <c r="A516" s="57"/>
      <c r="B516" s="57"/>
      <c r="C516" s="57"/>
      <c r="D516" s="57"/>
    </row>
    <row r="517" spans="1:4" s="58" customFormat="1" x14ac:dyDescent="0.15">
      <c r="A517" s="57"/>
      <c r="B517" s="57"/>
      <c r="C517" s="57"/>
      <c r="D517" s="57"/>
    </row>
    <row r="518" spans="1:4" s="58" customFormat="1" x14ac:dyDescent="0.15">
      <c r="A518" s="57"/>
      <c r="B518" s="57"/>
      <c r="C518" s="57"/>
      <c r="D518" s="57"/>
    </row>
    <row r="519" spans="1:4" s="58" customFormat="1" x14ac:dyDescent="0.15">
      <c r="A519" s="57"/>
      <c r="B519" s="57"/>
      <c r="C519" s="57"/>
      <c r="D519" s="57"/>
    </row>
    <row r="520" spans="1:4" s="58" customFormat="1" x14ac:dyDescent="0.15">
      <c r="A520" s="57"/>
      <c r="B520" s="57"/>
      <c r="C520" s="57"/>
      <c r="D520" s="57"/>
    </row>
    <row r="521" spans="1:4" s="58" customFormat="1" x14ac:dyDescent="0.15">
      <c r="A521" s="57"/>
      <c r="B521" s="57"/>
      <c r="C521" s="57"/>
      <c r="D521" s="57"/>
    </row>
    <row r="522" spans="1:4" s="58" customFormat="1" x14ac:dyDescent="0.15">
      <c r="A522" s="57"/>
      <c r="B522" s="57"/>
      <c r="C522" s="57"/>
      <c r="D522" s="57"/>
    </row>
    <row r="523" spans="1:4" s="58" customFormat="1" x14ac:dyDescent="0.15">
      <c r="A523" s="57"/>
      <c r="B523" s="57"/>
      <c r="C523" s="57"/>
      <c r="D523" s="57"/>
    </row>
    <row r="524" spans="1:4" s="58" customFormat="1" x14ac:dyDescent="0.15">
      <c r="A524" s="57"/>
      <c r="B524" s="57"/>
      <c r="C524" s="57"/>
      <c r="D524" s="57"/>
    </row>
    <row r="525" spans="1:4" s="58" customFormat="1" x14ac:dyDescent="0.15">
      <c r="A525" s="57"/>
      <c r="B525" s="57"/>
      <c r="C525" s="57"/>
      <c r="D525" s="57"/>
    </row>
    <row r="526" spans="1:4" s="58" customFormat="1" x14ac:dyDescent="0.15">
      <c r="A526" s="57"/>
      <c r="B526" s="57"/>
      <c r="C526" s="57"/>
      <c r="D526" s="57"/>
    </row>
    <row r="527" spans="1:4" s="58" customFormat="1" x14ac:dyDescent="0.15">
      <c r="A527" s="57"/>
      <c r="B527" s="57"/>
      <c r="C527" s="57"/>
      <c r="D527" s="57"/>
    </row>
    <row r="528" spans="1:4" s="58" customFormat="1" x14ac:dyDescent="0.15">
      <c r="A528" s="57"/>
      <c r="B528" s="57"/>
      <c r="C528" s="57"/>
      <c r="D528" s="57"/>
    </row>
    <row r="529" spans="1:4" s="58" customFormat="1" x14ac:dyDescent="0.15">
      <c r="A529" s="57"/>
      <c r="B529" s="57"/>
      <c r="C529" s="57"/>
      <c r="D529" s="57"/>
    </row>
    <row r="530" spans="1:4" s="58" customFormat="1" x14ac:dyDescent="0.15">
      <c r="A530" s="57"/>
      <c r="B530" s="57"/>
      <c r="C530" s="57"/>
      <c r="D530" s="57"/>
    </row>
    <row r="531" spans="1:4" s="58" customFormat="1" x14ac:dyDescent="0.15">
      <c r="A531" s="57"/>
      <c r="B531" s="57"/>
      <c r="C531" s="57"/>
      <c r="D531" s="57"/>
    </row>
    <row r="532" spans="1:4" s="58" customFormat="1" x14ac:dyDescent="0.15">
      <c r="A532" s="57"/>
      <c r="B532" s="57"/>
      <c r="C532" s="57"/>
      <c r="D532" s="57"/>
    </row>
    <row r="533" spans="1:4" s="58" customFormat="1" x14ac:dyDescent="0.15">
      <c r="A533" s="57"/>
      <c r="B533" s="57"/>
      <c r="C533" s="57"/>
      <c r="D533" s="57"/>
    </row>
    <row r="534" spans="1:4" s="58" customFormat="1" x14ac:dyDescent="0.15">
      <c r="A534" s="57"/>
      <c r="B534" s="57"/>
      <c r="C534" s="57"/>
      <c r="D534" s="57"/>
    </row>
    <row r="535" spans="1:4" s="58" customFormat="1" x14ac:dyDescent="0.15">
      <c r="A535" s="57"/>
      <c r="B535" s="57"/>
      <c r="C535" s="57"/>
      <c r="D535" s="57"/>
    </row>
    <row r="536" spans="1:4" s="58" customFormat="1" x14ac:dyDescent="0.15">
      <c r="A536" s="57"/>
      <c r="B536" s="57"/>
      <c r="C536" s="57"/>
      <c r="D536" s="57"/>
    </row>
    <row r="537" spans="1:4" s="58" customFormat="1" x14ac:dyDescent="0.15">
      <c r="A537" s="57"/>
      <c r="B537" s="57"/>
      <c r="C537" s="57"/>
      <c r="D537" s="57"/>
    </row>
    <row r="538" spans="1:4" s="58" customFormat="1" x14ac:dyDescent="0.15">
      <c r="A538" s="57"/>
      <c r="B538" s="57"/>
      <c r="C538" s="57"/>
      <c r="D538" s="57"/>
    </row>
    <row r="539" spans="1:4" s="58" customFormat="1" x14ac:dyDescent="0.15">
      <c r="A539" s="57"/>
      <c r="B539" s="57"/>
      <c r="C539" s="57"/>
      <c r="D539" s="57"/>
    </row>
    <row r="540" spans="1:4" s="58" customFormat="1" x14ac:dyDescent="0.15">
      <c r="A540" s="57"/>
      <c r="B540" s="57"/>
      <c r="C540" s="57"/>
      <c r="D540" s="57"/>
    </row>
    <row r="541" spans="1:4" s="58" customFormat="1" x14ac:dyDescent="0.15">
      <c r="A541" s="57"/>
      <c r="B541" s="57"/>
      <c r="C541" s="57"/>
      <c r="D541" s="57"/>
    </row>
    <row r="542" spans="1:4" s="58" customFormat="1" x14ac:dyDescent="0.15">
      <c r="A542" s="57"/>
      <c r="B542" s="57"/>
      <c r="C542" s="57"/>
      <c r="D542" s="57"/>
    </row>
    <row r="543" spans="1:4" s="58" customFormat="1" x14ac:dyDescent="0.15">
      <c r="A543" s="57"/>
      <c r="B543" s="57"/>
      <c r="C543" s="57"/>
      <c r="D543" s="57"/>
    </row>
    <row r="544" spans="1:4" s="58" customFormat="1" x14ac:dyDescent="0.15">
      <c r="A544" s="57"/>
      <c r="B544" s="57"/>
      <c r="C544" s="57"/>
      <c r="D544" s="57"/>
    </row>
    <row r="545" spans="1:4" s="58" customFormat="1" x14ac:dyDescent="0.15">
      <c r="A545" s="57"/>
      <c r="B545" s="57"/>
      <c r="C545" s="57"/>
      <c r="D545" s="57"/>
    </row>
    <row r="546" spans="1:4" s="58" customFormat="1" x14ac:dyDescent="0.15">
      <c r="A546" s="57"/>
      <c r="B546" s="57"/>
      <c r="C546" s="57"/>
      <c r="D546" s="57"/>
    </row>
    <row r="547" spans="1:4" s="58" customFormat="1" x14ac:dyDescent="0.15">
      <c r="A547" s="57"/>
      <c r="B547" s="57"/>
      <c r="C547" s="57"/>
      <c r="D547" s="57"/>
    </row>
    <row r="548" spans="1:4" s="58" customFormat="1" x14ac:dyDescent="0.15">
      <c r="A548" s="57"/>
      <c r="B548" s="57"/>
      <c r="C548" s="57"/>
      <c r="D548" s="57"/>
    </row>
    <row r="549" spans="1:4" s="58" customFormat="1" x14ac:dyDescent="0.15">
      <c r="A549" s="57"/>
      <c r="B549" s="57"/>
      <c r="C549" s="57"/>
      <c r="D549" s="57"/>
    </row>
    <row r="550" spans="1:4" s="58" customFormat="1" x14ac:dyDescent="0.15">
      <c r="A550" s="57"/>
      <c r="B550" s="57"/>
      <c r="C550" s="57"/>
      <c r="D550" s="57"/>
    </row>
    <row r="551" spans="1:4" s="58" customFormat="1" x14ac:dyDescent="0.15">
      <c r="A551" s="57"/>
      <c r="B551" s="57"/>
      <c r="C551" s="57"/>
      <c r="D551" s="57"/>
    </row>
    <row r="552" spans="1:4" s="58" customFormat="1" x14ac:dyDescent="0.15">
      <c r="A552" s="57"/>
      <c r="B552" s="57"/>
      <c r="C552" s="57"/>
      <c r="D552" s="57"/>
    </row>
    <row r="553" spans="1:4" s="58" customFormat="1" x14ac:dyDescent="0.15">
      <c r="A553" s="57"/>
      <c r="B553" s="57"/>
      <c r="C553" s="57"/>
      <c r="D553" s="57"/>
    </row>
    <row r="554" spans="1:4" s="58" customFormat="1" x14ac:dyDescent="0.15">
      <c r="A554" s="57"/>
      <c r="B554" s="57"/>
      <c r="C554" s="57"/>
      <c r="D554" s="57"/>
    </row>
    <row r="555" spans="1:4" s="58" customFormat="1" x14ac:dyDescent="0.15">
      <c r="A555" s="57"/>
      <c r="B555" s="57"/>
      <c r="C555" s="57"/>
      <c r="D555" s="57"/>
    </row>
    <row r="556" spans="1:4" s="58" customFormat="1" x14ac:dyDescent="0.15">
      <c r="A556" s="57"/>
      <c r="B556" s="57"/>
      <c r="C556" s="57"/>
      <c r="D556" s="57"/>
    </row>
    <row r="557" spans="1:4" s="58" customFormat="1" x14ac:dyDescent="0.15">
      <c r="A557" s="57"/>
      <c r="B557" s="57"/>
      <c r="C557" s="57"/>
      <c r="D557" s="57"/>
    </row>
    <row r="558" spans="1:4" s="58" customFormat="1" x14ac:dyDescent="0.15">
      <c r="A558" s="57"/>
      <c r="B558" s="57"/>
      <c r="C558" s="57"/>
      <c r="D558" s="57"/>
    </row>
    <row r="559" spans="1:4" s="58" customFormat="1" x14ac:dyDescent="0.15">
      <c r="A559" s="57"/>
      <c r="B559" s="57"/>
      <c r="C559" s="57"/>
      <c r="D559" s="57"/>
    </row>
    <row r="560" spans="1:4" s="58" customFormat="1" x14ac:dyDescent="0.15">
      <c r="A560" s="57"/>
      <c r="B560" s="57"/>
      <c r="C560" s="57"/>
      <c r="D560" s="57"/>
    </row>
    <row r="561" spans="1:4" s="58" customFormat="1" x14ac:dyDescent="0.15">
      <c r="A561" s="57"/>
      <c r="B561" s="57"/>
      <c r="C561" s="57"/>
      <c r="D561" s="57"/>
    </row>
    <row r="562" spans="1:4" s="58" customFormat="1" x14ac:dyDescent="0.15">
      <c r="A562" s="57"/>
      <c r="B562" s="57"/>
      <c r="C562" s="57"/>
      <c r="D562" s="57"/>
    </row>
    <row r="563" spans="1:4" s="58" customFormat="1" x14ac:dyDescent="0.15">
      <c r="A563" s="57"/>
      <c r="B563" s="57"/>
      <c r="C563" s="57"/>
      <c r="D563" s="57"/>
    </row>
    <row r="564" spans="1:4" s="58" customFormat="1" x14ac:dyDescent="0.15">
      <c r="A564" s="57"/>
      <c r="B564" s="57"/>
      <c r="C564" s="57"/>
      <c r="D564" s="57"/>
    </row>
    <row r="565" spans="1:4" s="58" customFormat="1" x14ac:dyDescent="0.15">
      <c r="A565" s="57"/>
      <c r="B565" s="57"/>
      <c r="C565" s="57"/>
      <c r="D565" s="57"/>
    </row>
    <row r="566" spans="1:4" s="58" customFormat="1" x14ac:dyDescent="0.15">
      <c r="A566" s="57"/>
      <c r="B566" s="57"/>
      <c r="C566" s="57"/>
      <c r="D566" s="57"/>
    </row>
    <row r="567" spans="1:4" s="58" customFormat="1" x14ac:dyDescent="0.15">
      <c r="A567" s="57"/>
      <c r="B567" s="57"/>
      <c r="C567" s="57"/>
      <c r="D567" s="57"/>
    </row>
    <row r="568" spans="1:4" s="58" customFormat="1" x14ac:dyDescent="0.15">
      <c r="A568" s="57"/>
      <c r="B568" s="57"/>
      <c r="C568" s="57"/>
      <c r="D568" s="57"/>
    </row>
    <row r="569" spans="1:4" s="58" customFormat="1" x14ac:dyDescent="0.15">
      <c r="A569" s="57"/>
      <c r="B569" s="57"/>
      <c r="C569" s="57"/>
      <c r="D569" s="57"/>
    </row>
    <row r="570" spans="1:4" s="58" customFormat="1" x14ac:dyDescent="0.15">
      <c r="A570" s="57"/>
      <c r="B570" s="57"/>
      <c r="C570" s="57"/>
      <c r="D570" s="57"/>
    </row>
    <row r="571" spans="1:4" s="58" customFormat="1" x14ac:dyDescent="0.15">
      <c r="A571" s="57"/>
      <c r="B571" s="57"/>
      <c r="C571" s="57"/>
      <c r="D571" s="57"/>
    </row>
    <row r="572" spans="1:4" s="58" customFormat="1" x14ac:dyDescent="0.15">
      <c r="A572" s="57"/>
      <c r="B572" s="57"/>
      <c r="C572" s="57"/>
      <c r="D572" s="57"/>
    </row>
    <row r="573" spans="1:4" s="58" customFormat="1" x14ac:dyDescent="0.15">
      <c r="A573" s="57"/>
      <c r="B573" s="57"/>
      <c r="C573" s="57"/>
      <c r="D573" s="57"/>
    </row>
    <row r="574" spans="1:4" s="58" customFormat="1" x14ac:dyDescent="0.15">
      <c r="A574" s="57"/>
      <c r="B574" s="57"/>
      <c r="C574" s="57"/>
      <c r="D574" s="57"/>
    </row>
    <row r="575" spans="1:4" s="58" customFormat="1" x14ac:dyDescent="0.15">
      <c r="A575" s="57"/>
      <c r="B575" s="57"/>
      <c r="C575" s="57"/>
      <c r="D575" s="57"/>
    </row>
    <row r="576" spans="1:4" s="58" customFormat="1" x14ac:dyDescent="0.15">
      <c r="A576" s="57"/>
      <c r="B576" s="57"/>
      <c r="C576" s="57"/>
      <c r="D576" s="57"/>
    </row>
    <row r="577" spans="1:4" s="58" customFormat="1" x14ac:dyDescent="0.15">
      <c r="A577" s="57"/>
      <c r="B577" s="57"/>
      <c r="C577" s="57"/>
      <c r="D577" s="57"/>
    </row>
    <row r="578" spans="1:4" s="58" customFormat="1" x14ac:dyDescent="0.15">
      <c r="A578" s="57"/>
      <c r="B578" s="57"/>
      <c r="C578" s="57"/>
      <c r="D578" s="57"/>
    </row>
    <row r="579" spans="1:4" s="58" customFormat="1" x14ac:dyDescent="0.15">
      <c r="A579" s="57"/>
      <c r="B579" s="57"/>
      <c r="C579" s="57"/>
      <c r="D579" s="57"/>
    </row>
    <row r="580" spans="1:4" s="58" customFormat="1" x14ac:dyDescent="0.15">
      <c r="A580" s="57"/>
      <c r="B580" s="57"/>
      <c r="C580" s="57"/>
      <c r="D580" s="57"/>
    </row>
    <row r="581" spans="1:4" s="58" customFormat="1" x14ac:dyDescent="0.15">
      <c r="A581" s="57"/>
      <c r="B581" s="57"/>
      <c r="C581" s="57"/>
      <c r="D581" s="57"/>
    </row>
    <row r="582" spans="1:4" s="58" customFormat="1" x14ac:dyDescent="0.15">
      <c r="A582" s="57"/>
      <c r="B582" s="57"/>
      <c r="C582" s="57"/>
      <c r="D582" s="57"/>
    </row>
    <row r="583" spans="1:4" s="58" customFormat="1" x14ac:dyDescent="0.15">
      <c r="A583" s="57"/>
      <c r="B583" s="57"/>
      <c r="C583" s="57"/>
      <c r="D583" s="57"/>
    </row>
    <row r="584" spans="1:4" s="58" customFormat="1" x14ac:dyDescent="0.15">
      <c r="A584" s="57"/>
      <c r="B584" s="57"/>
      <c r="C584" s="57"/>
      <c r="D584" s="57"/>
    </row>
    <row r="585" spans="1:4" s="58" customFormat="1" x14ac:dyDescent="0.15">
      <c r="A585" s="57"/>
      <c r="B585" s="57"/>
      <c r="C585" s="57"/>
      <c r="D585" s="57"/>
    </row>
    <row r="586" spans="1:4" s="58" customFormat="1" x14ac:dyDescent="0.15">
      <c r="A586" s="57"/>
      <c r="B586" s="57"/>
      <c r="C586" s="57"/>
      <c r="D586" s="57"/>
    </row>
    <row r="587" spans="1:4" s="58" customFormat="1" x14ac:dyDescent="0.15">
      <c r="A587" s="57"/>
      <c r="B587" s="57"/>
      <c r="C587" s="57"/>
      <c r="D587" s="57"/>
    </row>
    <row r="588" spans="1:4" s="58" customFormat="1" x14ac:dyDescent="0.15">
      <c r="A588" s="57"/>
      <c r="B588" s="57"/>
      <c r="C588" s="57"/>
      <c r="D588" s="57"/>
    </row>
    <row r="589" spans="1:4" s="58" customFormat="1" x14ac:dyDescent="0.15">
      <c r="A589" s="57"/>
      <c r="B589" s="57"/>
      <c r="C589" s="57"/>
      <c r="D589" s="57"/>
    </row>
    <row r="590" spans="1:4" s="58" customFormat="1" x14ac:dyDescent="0.15">
      <c r="A590" s="57"/>
      <c r="B590" s="57"/>
      <c r="C590" s="57"/>
      <c r="D590" s="57"/>
    </row>
    <row r="591" spans="1:4" s="58" customFormat="1" x14ac:dyDescent="0.15">
      <c r="A591" s="57"/>
      <c r="B591" s="57"/>
      <c r="C591" s="57"/>
      <c r="D591" s="57"/>
    </row>
    <row r="592" spans="1:4" s="58" customFormat="1" x14ac:dyDescent="0.15">
      <c r="A592" s="57"/>
      <c r="B592" s="57"/>
      <c r="C592" s="57"/>
      <c r="D592" s="57"/>
    </row>
    <row r="593" spans="1:4" s="58" customFormat="1" x14ac:dyDescent="0.15">
      <c r="A593" s="57"/>
      <c r="B593" s="57"/>
      <c r="C593" s="57"/>
      <c r="D593" s="57"/>
    </row>
    <row r="594" spans="1:4" s="58" customFormat="1" x14ac:dyDescent="0.15">
      <c r="A594" s="57"/>
      <c r="B594" s="57"/>
      <c r="C594" s="57"/>
      <c r="D594" s="57"/>
    </row>
    <row r="595" spans="1:4" s="58" customFormat="1" x14ac:dyDescent="0.15">
      <c r="A595" s="57"/>
      <c r="B595" s="57"/>
      <c r="C595" s="57"/>
      <c r="D595" s="57"/>
    </row>
    <row r="596" spans="1:4" s="58" customFormat="1" x14ac:dyDescent="0.15">
      <c r="A596" s="57"/>
      <c r="B596" s="57"/>
      <c r="C596" s="57"/>
      <c r="D596" s="57"/>
    </row>
    <row r="597" spans="1:4" s="58" customFormat="1" x14ac:dyDescent="0.15">
      <c r="A597" s="57"/>
      <c r="B597" s="57"/>
      <c r="C597" s="57"/>
      <c r="D597" s="57"/>
    </row>
    <row r="598" spans="1:4" s="58" customFormat="1" x14ac:dyDescent="0.15">
      <c r="A598" s="57"/>
      <c r="B598" s="57"/>
      <c r="C598" s="57"/>
      <c r="D598" s="57"/>
    </row>
    <row r="599" spans="1:4" s="58" customFormat="1" x14ac:dyDescent="0.15">
      <c r="A599" s="57"/>
      <c r="B599" s="57"/>
      <c r="C599" s="57"/>
      <c r="D599" s="57"/>
    </row>
    <row r="600" spans="1:4" s="58" customFormat="1" x14ac:dyDescent="0.15">
      <c r="A600" s="57"/>
      <c r="B600" s="57"/>
      <c r="C600" s="57"/>
      <c r="D600" s="57"/>
    </row>
    <row r="601" spans="1:4" s="58" customFormat="1" x14ac:dyDescent="0.15">
      <c r="A601" s="57"/>
      <c r="B601" s="57"/>
      <c r="C601" s="57"/>
      <c r="D601" s="57"/>
    </row>
    <row r="602" spans="1:4" s="58" customFormat="1" x14ac:dyDescent="0.15">
      <c r="A602" s="57"/>
      <c r="B602" s="57"/>
      <c r="C602" s="57"/>
      <c r="D602" s="57"/>
    </row>
    <row r="603" spans="1:4" s="58" customFormat="1" x14ac:dyDescent="0.15">
      <c r="A603" s="57"/>
      <c r="B603" s="57"/>
      <c r="C603" s="57"/>
      <c r="D603" s="57"/>
    </row>
    <row r="604" spans="1:4" s="58" customFormat="1" x14ac:dyDescent="0.15">
      <c r="A604" s="57"/>
      <c r="B604" s="57"/>
      <c r="C604" s="57"/>
      <c r="D604" s="57"/>
    </row>
    <row r="605" spans="1:4" s="58" customFormat="1" x14ac:dyDescent="0.15">
      <c r="A605" s="57"/>
      <c r="B605" s="57"/>
      <c r="C605" s="57"/>
      <c r="D605" s="57"/>
    </row>
    <row r="606" spans="1:4" s="58" customFormat="1" x14ac:dyDescent="0.15">
      <c r="A606" s="57"/>
      <c r="B606" s="57"/>
      <c r="C606" s="57"/>
      <c r="D606" s="57"/>
    </row>
    <row r="607" spans="1:4" s="58" customFormat="1" x14ac:dyDescent="0.15">
      <c r="A607" s="57"/>
      <c r="B607" s="57"/>
      <c r="C607" s="57"/>
      <c r="D607" s="57"/>
    </row>
    <row r="608" spans="1:4" s="58" customFormat="1" x14ac:dyDescent="0.15">
      <c r="A608" s="57"/>
      <c r="B608" s="57"/>
      <c r="C608" s="57"/>
      <c r="D608" s="57"/>
    </row>
    <row r="609" spans="1:4" s="58" customFormat="1" x14ac:dyDescent="0.15">
      <c r="A609" s="57"/>
      <c r="B609" s="57"/>
      <c r="C609" s="57"/>
      <c r="D609" s="57"/>
    </row>
    <row r="610" spans="1:4" s="58" customFormat="1" x14ac:dyDescent="0.15">
      <c r="A610" s="57"/>
      <c r="B610" s="57"/>
      <c r="C610" s="57"/>
      <c r="D610" s="57"/>
    </row>
    <row r="611" spans="1:4" s="58" customFormat="1" x14ac:dyDescent="0.15">
      <c r="A611" s="57"/>
      <c r="B611" s="57"/>
      <c r="C611" s="57"/>
      <c r="D611" s="57"/>
    </row>
    <row r="612" spans="1:4" s="58" customFormat="1" x14ac:dyDescent="0.15">
      <c r="A612" s="57"/>
      <c r="B612" s="57"/>
      <c r="C612" s="57"/>
      <c r="D612" s="57"/>
    </row>
    <row r="613" spans="1:4" s="58" customFormat="1" x14ac:dyDescent="0.15">
      <c r="A613" s="57"/>
      <c r="B613" s="57"/>
      <c r="C613" s="57"/>
      <c r="D613" s="57"/>
    </row>
    <row r="614" spans="1:4" s="58" customFormat="1" x14ac:dyDescent="0.15">
      <c r="A614" s="57"/>
      <c r="B614" s="57"/>
      <c r="C614" s="57"/>
      <c r="D614" s="57"/>
    </row>
    <row r="615" spans="1:4" s="58" customFormat="1" x14ac:dyDescent="0.15">
      <c r="A615" s="57"/>
      <c r="B615" s="57"/>
      <c r="C615" s="57"/>
      <c r="D615" s="57"/>
    </row>
    <row r="616" spans="1:4" s="58" customFormat="1" x14ac:dyDescent="0.15">
      <c r="A616" s="57"/>
      <c r="B616" s="57"/>
      <c r="C616" s="57"/>
      <c r="D616" s="57"/>
    </row>
    <row r="617" spans="1:4" s="58" customFormat="1" x14ac:dyDescent="0.15">
      <c r="A617" s="57"/>
      <c r="B617" s="57"/>
      <c r="C617" s="57"/>
      <c r="D617" s="57"/>
    </row>
    <row r="618" spans="1:4" s="58" customFormat="1" x14ac:dyDescent="0.15">
      <c r="A618" s="57"/>
      <c r="B618" s="57"/>
      <c r="C618" s="57"/>
      <c r="D618" s="57"/>
    </row>
    <row r="619" spans="1:4" s="58" customFormat="1" x14ac:dyDescent="0.15">
      <c r="A619" s="57"/>
      <c r="B619" s="57"/>
      <c r="C619" s="57"/>
      <c r="D619" s="57"/>
    </row>
    <row r="620" spans="1:4" s="58" customFormat="1" x14ac:dyDescent="0.15">
      <c r="A620" s="57"/>
      <c r="B620" s="57"/>
      <c r="C620" s="57"/>
      <c r="D620" s="57"/>
    </row>
    <row r="621" spans="1:4" s="58" customFormat="1" x14ac:dyDescent="0.15">
      <c r="A621" s="57"/>
      <c r="B621" s="57"/>
      <c r="C621" s="57"/>
      <c r="D621" s="57"/>
    </row>
    <row r="622" spans="1:4" s="58" customFormat="1" x14ac:dyDescent="0.15">
      <c r="A622" s="57"/>
      <c r="B622" s="57"/>
      <c r="C622" s="57"/>
      <c r="D622" s="57"/>
    </row>
    <row r="623" spans="1:4" s="58" customFormat="1" x14ac:dyDescent="0.15">
      <c r="A623" s="57"/>
      <c r="B623" s="57"/>
      <c r="C623" s="57"/>
      <c r="D623" s="57"/>
    </row>
    <row r="624" spans="1:4" s="58" customFormat="1" x14ac:dyDescent="0.15">
      <c r="A624" s="57"/>
      <c r="B624" s="57"/>
      <c r="C624" s="57"/>
      <c r="D624" s="57"/>
    </row>
    <row r="625" spans="1:4" s="58" customFormat="1" x14ac:dyDescent="0.15">
      <c r="A625" s="57"/>
      <c r="B625" s="57"/>
      <c r="C625" s="57"/>
      <c r="D625" s="57"/>
    </row>
    <row r="626" spans="1:4" s="58" customFormat="1" x14ac:dyDescent="0.15">
      <c r="A626" s="57"/>
      <c r="B626" s="57"/>
      <c r="C626" s="57"/>
      <c r="D626" s="57"/>
    </row>
    <row r="627" spans="1:4" s="58" customFormat="1" x14ac:dyDescent="0.15">
      <c r="A627" s="57"/>
      <c r="B627" s="57"/>
      <c r="C627" s="57"/>
      <c r="D627" s="57"/>
    </row>
    <row r="628" spans="1:4" s="58" customFormat="1" x14ac:dyDescent="0.15">
      <c r="A628" s="57"/>
      <c r="B628" s="57"/>
      <c r="C628" s="57"/>
      <c r="D628" s="57"/>
    </row>
    <row r="629" spans="1:4" s="58" customFormat="1" x14ac:dyDescent="0.15">
      <c r="A629" s="57"/>
      <c r="B629" s="57"/>
      <c r="C629" s="57"/>
      <c r="D629" s="57"/>
    </row>
    <row r="630" spans="1:4" s="58" customFormat="1" x14ac:dyDescent="0.15">
      <c r="A630" s="57"/>
      <c r="B630" s="57"/>
      <c r="C630" s="57"/>
      <c r="D630" s="57"/>
    </row>
    <row r="631" spans="1:4" s="58" customFormat="1" x14ac:dyDescent="0.15">
      <c r="A631" s="57"/>
      <c r="B631" s="57"/>
      <c r="C631" s="57"/>
      <c r="D631" s="57"/>
    </row>
    <row r="632" spans="1:4" s="58" customFormat="1" x14ac:dyDescent="0.15">
      <c r="A632" s="57"/>
      <c r="B632" s="57"/>
      <c r="C632" s="57"/>
      <c r="D632" s="57"/>
    </row>
    <row r="633" spans="1:4" s="58" customFormat="1" x14ac:dyDescent="0.15">
      <c r="A633" s="57"/>
      <c r="B633" s="57"/>
      <c r="C633" s="57"/>
      <c r="D633" s="57"/>
    </row>
    <row r="634" spans="1:4" s="58" customFormat="1" x14ac:dyDescent="0.15">
      <c r="A634" s="57"/>
      <c r="B634" s="57"/>
      <c r="C634" s="57"/>
      <c r="D634" s="57"/>
    </row>
    <row r="635" spans="1:4" s="58" customFormat="1" x14ac:dyDescent="0.15">
      <c r="A635" s="57"/>
      <c r="B635" s="57"/>
      <c r="C635" s="57"/>
      <c r="D635" s="57"/>
    </row>
    <row r="636" spans="1:4" s="58" customFormat="1" x14ac:dyDescent="0.15">
      <c r="A636" s="57"/>
      <c r="B636" s="57"/>
      <c r="C636" s="57"/>
      <c r="D636" s="57"/>
    </row>
    <row r="637" spans="1:4" s="58" customFormat="1" x14ac:dyDescent="0.15">
      <c r="A637" s="57"/>
      <c r="B637" s="57"/>
      <c r="C637" s="57"/>
      <c r="D637" s="57"/>
    </row>
    <row r="638" spans="1:4" s="58" customFormat="1" x14ac:dyDescent="0.15">
      <c r="A638" s="57"/>
      <c r="B638" s="57"/>
      <c r="C638" s="57"/>
      <c r="D638" s="57"/>
    </row>
    <row r="639" spans="1:4" s="58" customFormat="1" x14ac:dyDescent="0.15">
      <c r="A639" s="57"/>
      <c r="B639" s="57"/>
      <c r="C639" s="57"/>
      <c r="D639" s="57"/>
    </row>
    <row r="640" spans="1:4" s="58" customFormat="1" x14ac:dyDescent="0.15">
      <c r="A640" s="57"/>
      <c r="B640" s="57"/>
      <c r="C640" s="57"/>
      <c r="D640" s="57"/>
    </row>
    <row r="641" spans="1:4" s="58" customFormat="1" x14ac:dyDescent="0.15">
      <c r="A641" s="57"/>
      <c r="B641" s="57"/>
      <c r="C641" s="57"/>
      <c r="D641" s="57"/>
    </row>
    <row r="642" spans="1:4" s="58" customFormat="1" x14ac:dyDescent="0.15">
      <c r="A642" s="57"/>
      <c r="B642" s="57"/>
      <c r="C642" s="57"/>
      <c r="D642" s="57"/>
    </row>
    <row r="643" spans="1:4" s="58" customFormat="1" x14ac:dyDescent="0.15">
      <c r="A643" s="57"/>
      <c r="B643" s="57"/>
      <c r="C643" s="57"/>
      <c r="D643" s="57"/>
    </row>
    <row r="644" spans="1:4" s="58" customFormat="1" x14ac:dyDescent="0.15">
      <c r="A644" s="57"/>
      <c r="B644" s="57"/>
      <c r="C644" s="57"/>
      <c r="D644" s="57"/>
    </row>
    <row r="645" spans="1:4" s="58" customFormat="1" x14ac:dyDescent="0.15">
      <c r="A645" s="57"/>
      <c r="B645" s="57"/>
      <c r="C645" s="57"/>
      <c r="D645" s="57"/>
    </row>
    <row r="646" spans="1:4" s="58" customFormat="1" x14ac:dyDescent="0.15">
      <c r="A646" s="57"/>
      <c r="B646" s="57"/>
      <c r="C646" s="57"/>
      <c r="D646" s="57"/>
    </row>
    <row r="647" spans="1:4" s="58" customFormat="1" x14ac:dyDescent="0.15">
      <c r="A647" s="57"/>
      <c r="B647" s="57"/>
      <c r="C647" s="57"/>
      <c r="D647" s="57"/>
    </row>
    <row r="648" spans="1:4" s="58" customFormat="1" x14ac:dyDescent="0.15">
      <c r="A648" s="57"/>
      <c r="B648" s="57"/>
      <c r="C648" s="57"/>
      <c r="D648" s="57"/>
    </row>
    <row r="649" spans="1:4" s="58" customFormat="1" x14ac:dyDescent="0.15">
      <c r="A649" s="57"/>
      <c r="B649" s="57"/>
      <c r="C649" s="57"/>
      <c r="D649" s="57"/>
    </row>
    <row r="650" spans="1:4" s="58" customFormat="1" x14ac:dyDescent="0.15">
      <c r="A650" s="57"/>
      <c r="B650" s="57"/>
      <c r="C650" s="57"/>
      <c r="D650" s="57"/>
    </row>
    <row r="651" spans="1:4" s="58" customFormat="1" x14ac:dyDescent="0.15">
      <c r="A651" s="57"/>
      <c r="B651" s="57"/>
      <c r="C651" s="57"/>
      <c r="D651" s="57"/>
    </row>
    <row r="652" spans="1:4" s="58" customFormat="1" x14ac:dyDescent="0.15">
      <c r="A652" s="57"/>
      <c r="B652" s="57"/>
      <c r="C652" s="57"/>
      <c r="D652" s="57"/>
    </row>
    <row r="653" spans="1:4" s="58" customFormat="1" x14ac:dyDescent="0.15">
      <c r="A653" s="57"/>
      <c r="B653" s="57"/>
      <c r="C653" s="57"/>
      <c r="D653" s="57"/>
    </row>
    <row r="654" spans="1:4" s="58" customFormat="1" x14ac:dyDescent="0.15">
      <c r="A654" s="57"/>
      <c r="B654" s="57"/>
      <c r="C654" s="57"/>
      <c r="D654" s="57"/>
    </row>
    <row r="655" spans="1:4" s="58" customFormat="1" x14ac:dyDescent="0.15">
      <c r="A655" s="57"/>
      <c r="B655" s="57"/>
      <c r="C655" s="57"/>
      <c r="D655" s="57"/>
    </row>
    <row r="656" spans="1:4" s="58" customFormat="1" x14ac:dyDescent="0.15">
      <c r="A656" s="57"/>
      <c r="B656" s="57"/>
      <c r="C656" s="57"/>
      <c r="D656" s="57"/>
    </row>
    <row r="657" spans="1:4" s="58" customFormat="1" x14ac:dyDescent="0.15">
      <c r="A657" s="57"/>
      <c r="B657" s="57"/>
      <c r="C657" s="57"/>
      <c r="D657" s="57"/>
    </row>
    <row r="658" spans="1:4" s="58" customFormat="1" x14ac:dyDescent="0.15">
      <c r="A658" s="57"/>
      <c r="B658" s="57"/>
      <c r="C658" s="57"/>
      <c r="D658" s="57"/>
    </row>
    <row r="659" spans="1:4" s="58" customFormat="1" x14ac:dyDescent="0.15">
      <c r="A659" s="57"/>
      <c r="B659" s="57"/>
      <c r="C659" s="57"/>
      <c r="D659" s="57"/>
    </row>
    <row r="660" spans="1:4" s="58" customFormat="1" x14ac:dyDescent="0.15">
      <c r="A660" s="57"/>
      <c r="B660" s="57"/>
      <c r="C660" s="57"/>
      <c r="D660" s="57"/>
    </row>
    <row r="661" spans="1:4" s="58" customFormat="1" x14ac:dyDescent="0.15">
      <c r="A661" s="57"/>
      <c r="B661" s="57"/>
      <c r="C661" s="57"/>
      <c r="D661" s="57"/>
    </row>
    <row r="662" spans="1:4" s="58" customFormat="1" x14ac:dyDescent="0.15">
      <c r="A662" s="57"/>
      <c r="B662" s="57"/>
      <c r="C662" s="57"/>
      <c r="D662" s="57"/>
    </row>
    <row r="663" spans="1:4" s="58" customFormat="1" x14ac:dyDescent="0.15">
      <c r="A663" s="57"/>
      <c r="B663" s="57"/>
      <c r="C663" s="57"/>
      <c r="D663" s="57"/>
    </row>
    <row r="664" spans="1:4" s="58" customFormat="1" x14ac:dyDescent="0.15">
      <c r="A664" s="57"/>
      <c r="B664" s="57"/>
      <c r="C664" s="57"/>
      <c r="D664" s="57"/>
    </row>
    <row r="665" spans="1:4" s="58" customFormat="1" x14ac:dyDescent="0.15">
      <c r="A665" s="57"/>
      <c r="B665" s="57"/>
      <c r="C665" s="57"/>
      <c r="D665" s="57"/>
    </row>
    <row r="666" spans="1:4" s="58" customFormat="1" x14ac:dyDescent="0.15">
      <c r="A666" s="57"/>
      <c r="B666" s="57"/>
      <c r="C666" s="57"/>
      <c r="D666" s="57"/>
    </row>
    <row r="667" spans="1:4" s="58" customFormat="1" x14ac:dyDescent="0.15">
      <c r="A667" s="57"/>
      <c r="B667" s="57"/>
      <c r="C667" s="57"/>
      <c r="D667" s="57"/>
    </row>
    <row r="668" spans="1:4" s="58" customFormat="1" x14ac:dyDescent="0.15">
      <c r="A668" s="57"/>
      <c r="B668" s="57"/>
      <c r="C668" s="57"/>
      <c r="D668" s="57"/>
    </row>
    <row r="669" spans="1:4" s="58" customFormat="1" x14ac:dyDescent="0.15">
      <c r="A669" s="57"/>
      <c r="B669" s="57"/>
      <c r="C669" s="57"/>
      <c r="D669" s="57"/>
    </row>
  </sheetData>
  <sheetProtection algorithmName="SHA-512" hashValue="yr7QvU+7Juof3XYKEd7H5mOenhJO5e1nvuBeeR/AMZsKlztiDia4+uU0Nf4PX3kbBO+5P5DSSEwKBZ9Y+stUKw==" saltValue="EZJ2SuymCMFccL8IZFPEvA==" spinCount="100000" sheet="1" objects="1" scenarios="1"/>
  <mergeCells count="2">
    <mergeCell ref="C16:O16"/>
    <mergeCell ref="C1:O1"/>
  </mergeCells>
  <phoneticPr fontId="7"/>
  <hyperlinks>
    <hyperlink ref="C2" r:id="rId1" xr:uid="{00000000-0004-0000-0000-000000000000}"/>
    <hyperlink ref="D2" r:id="rId2" xr:uid="{00000000-0004-0000-0000-000001000000}"/>
    <hyperlink ref="E2" r:id="rId3" xr:uid="{00000000-0004-0000-0000-000002000000}"/>
    <hyperlink ref="F2" r:id="rId4" xr:uid="{00000000-0004-0000-0000-000003000000}"/>
    <hyperlink ref="G2" r:id="rId5" xr:uid="{00000000-0004-0000-0000-000004000000}"/>
    <hyperlink ref="H2" r:id="rId6" xr:uid="{00000000-0004-0000-0000-000005000000}"/>
    <hyperlink ref="I2" r:id="rId7" xr:uid="{00000000-0004-0000-0000-000006000000}"/>
    <hyperlink ref="J2" r:id="rId8" xr:uid="{00000000-0004-0000-0000-000007000000}"/>
    <hyperlink ref="K2" r:id="rId9" xr:uid="{00000000-0004-0000-0000-000008000000}"/>
    <hyperlink ref="M2" r:id="rId10" xr:uid="{00000000-0004-0000-0000-000009000000}"/>
    <hyperlink ref="L2" r:id="rId11" xr:uid="{00000000-0004-0000-0000-00000A000000}"/>
    <hyperlink ref="N2" r:id="rId12" xr:uid="{00000000-0004-0000-0000-00000B000000}"/>
    <hyperlink ref="O2" r:id="rId13" xr:uid="{00000000-0004-0000-0000-00000C000000}"/>
    <hyperlink ref="B21" r:id="rId14" xr:uid="{00000000-0004-0000-0000-00000D000000}"/>
    <hyperlink ref="B22" r:id="rId15" xr:uid="{00000000-0004-0000-0000-00000E000000}"/>
    <hyperlink ref="B23" r:id="rId16" xr:uid="{00000000-0004-0000-0000-00000F000000}"/>
    <hyperlink ref="B24" r:id="rId17" xr:uid="{00000000-0004-0000-0000-000010000000}"/>
    <hyperlink ref="B25" r:id="rId18" xr:uid="{00000000-0004-0000-0000-000011000000}"/>
    <hyperlink ref="B26" r:id="rId19" xr:uid="{00000000-0004-0000-0000-000012000000}"/>
    <hyperlink ref="B27" r:id="rId20" xr:uid="{00000000-0004-0000-0000-000013000000}"/>
    <hyperlink ref="B28" r:id="rId21" xr:uid="{00000000-0004-0000-0000-000014000000}"/>
    <hyperlink ref="B30" r:id="rId22" xr:uid="{00000000-0004-0000-0000-000015000000}"/>
    <hyperlink ref="B29" r:id="rId23" xr:uid="{00000000-0004-0000-0000-000016000000}"/>
    <hyperlink ref="B31" r:id="rId24" xr:uid="{00000000-0004-0000-0000-000017000000}"/>
    <hyperlink ref="B32" r:id="rId25" xr:uid="{00000000-0004-0000-0000-000018000000}"/>
    <hyperlink ref="B33" r:id="rId26" xr:uid="{00000000-0004-0000-0000-000019000000}"/>
    <hyperlink ref="B34" r:id="rId27" xr:uid="{00000000-0004-0000-0000-00001A000000}"/>
    <hyperlink ref="C17" r:id="rId28" xr:uid="{00000000-0004-0000-0000-00001B000000}"/>
    <hyperlink ref="D17" r:id="rId29" xr:uid="{00000000-0004-0000-0000-00001C000000}"/>
    <hyperlink ref="E17" r:id="rId30" xr:uid="{00000000-0004-0000-0000-00001D000000}"/>
    <hyperlink ref="F17" r:id="rId31" xr:uid="{00000000-0004-0000-0000-00001E000000}"/>
    <hyperlink ref="G17" r:id="rId32" xr:uid="{00000000-0004-0000-0000-00001F000000}"/>
    <hyperlink ref="H17" r:id="rId33" xr:uid="{00000000-0004-0000-0000-000020000000}"/>
    <hyperlink ref="I17" r:id="rId34" xr:uid="{00000000-0004-0000-0000-000021000000}"/>
    <hyperlink ref="J17" r:id="rId35" xr:uid="{00000000-0004-0000-0000-000022000000}"/>
    <hyperlink ref="K17" r:id="rId36" xr:uid="{00000000-0004-0000-0000-000023000000}"/>
    <hyperlink ref="M17" r:id="rId37" xr:uid="{00000000-0004-0000-0000-000024000000}"/>
    <hyperlink ref="L17" r:id="rId38" xr:uid="{00000000-0004-0000-0000-000025000000}"/>
    <hyperlink ref="N17" r:id="rId39" xr:uid="{00000000-0004-0000-0000-000026000000}"/>
    <hyperlink ref="O17" r:id="rId40" xr:uid="{00000000-0004-0000-0000-000027000000}"/>
    <hyperlink ref="B20" r:id="rId41" xr:uid="{00000000-0004-0000-0000-000028000000}"/>
    <hyperlink ref="B19" r:id="rId42" xr:uid="{00000000-0004-0000-0000-000029000000}"/>
    <hyperlink ref="B35" r:id="rId43" display="Rouleau 5 m sous faitière ventilé" xr:uid="{3FB3BCDB-AC28-1B47-9F84-EB4D47517649}"/>
  </hyperlinks>
  <pageMargins left="0" right="0" top="0.98" bottom="0.98" header="0.51" footer="0.51"/>
  <pageSetup paperSize="9" scale="78" orientation="landscape" horizontalDpi="4294967292" verticalDpi="4294967292"/>
  <headerFooter alignWithMargins="0"/>
  <drawing r:id="rId4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V537"/>
  <sheetViews>
    <sheetView showGridLines="0" showRowColHeaders="0" showZeros="0" zoomScale="133" zoomScaleNormal="133" workbookViewId="0">
      <selection activeCell="F23" sqref="F23"/>
    </sheetView>
  </sheetViews>
  <sheetFormatPr baseColWidth="10" defaultRowHeight="13" x14ac:dyDescent="0.15"/>
  <cols>
    <col min="1" max="1" width="20.5" style="19" customWidth="1"/>
    <col min="2" max="3" width="13.33203125" style="19" customWidth="1"/>
    <col min="4" max="4" width="9.5" style="19" customWidth="1"/>
    <col min="5" max="5" width="3.33203125" style="19" customWidth="1"/>
    <col min="6" max="6" width="13.33203125" style="19" customWidth="1"/>
    <col min="7" max="7" width="5.33203125" style="19" customWidth="1"/>
    <col min="8" max="8" width="26.1640625" style="19" customWidth="1"/>
    <col min="9" max="16384" width="10.83203125" style="63"/>
  </cols>
  <sheetData>
    <row r="1" spans="1:8" ht="26" customHeight="1" x14ac:dyDescent="0.15">
      <c r="A1" s="177" t="s">
        <v>47</v>
      </c>
      <c r="B1" s="178"/>
      <c r="C1" s="178"/>
      <c r="D1" s="178"/>
      <c r="E1" s="178"/>
      <c r="F1" s="178"/>
      <c r="G1" s="178"/>
      <c r="H1" s="178"/>
    </row>
    <row r="2" spans="1:8" ht="15" customHeight="1" x14ac:dyDescent="0.15">
      <c r="A2" s="178"/>
      <c r="B2" s="178"/>
      <c r="C2" s="178"/>
      <c r="D2" s="178"/>
      <c r="E2" s="178"/>
      <c r="F2" s="178"/>
      <c r="G2" s="178"/>
      <c r="H2" s="178"/>
    </row>
    <row r="3" spans="1:8" ht="12" customHeight="1" x14ac:dyDescent="0.15">
      <c r="A3" s="179" t="s">
        <v>48</v>
      </c>
      <c r="B3" s="179"/>
      <c r="C3" s="179"/>
      <c r="D3" s="179"/>
      <c r="E3" s="179"/>
      <c r="F3" s="179"/>
      <c r="G3" s="179"/>
      <c r="H3" s="179"/>
    </row>
    <row r="4" spans="1:8" ht="12" customHeight="1" x14ac:dyDescent="0.15">
      <c r="A4" s="64"/>
      <c r="B4" s="64"/>
      <c r="C4" s="64"/>
      <c r="D4" s="64"/>
      <c r="E4" s="64"/>
      <c r="F4" s="64"/>
      <c r="G4" s="64"/>
      <c r="H4" s="64"/>
    </row>
    <row r="5" spans="1:8" x14ac:dyDescent="0.15">
      <c r="A5" s="65"/>
      <c r="B5" s="65"/>
      <c r="C5" s="65"/>
      <c r="D5" s="65"/>
      <c r="E5" s="65"/>
      <c r="F5" s="65"/>
    </row>
    <row r="23" spans="1:256" ht="20" customHeight="1" x14ac:dyDescent="0.15">
      <c r="A23" s="8"/>
      <c r="B23" s="66" t="s">
        <v>62</v>
      </c>
      <c r="C23" s="66"/>
      <c r="D23" s="66"/>
      <c r="E23" s="66"/>
      <c r="F23" s="67"/>
      <c r="G23" s="68" t="s">
        <v>49</v>
      </c>
      <c r="H23" s="8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  <c r="AP23" s="69"/>
      <c r="AQ23" s="69"/>
      <c r="AR23" s="69"/>
      <c r="AS23" s="69"/>
      <c r="AT23" s="69"/>
      <c r="AU23" s="69"/>
      <c r="AV23" s="69"/>
      <c r="AW23" s="69"/>
      <c r="AX23" s="69"/>
      <c r="AY23" s="69"/>
      <c r="AZ23" s="69"/>
      <c r="BA23" s="69"/>
      <c r="BB23" s="69"/>
      <c r="BC23" s="69"/>
      <c r="BD23" s="69"/>
      <c r="BE23" s="69"/>
      <c r="BF23" s="69"/>
      <c r="BG23" s="69"/>
      <c r="BH23" s="69"/>
      <c r="BI23" s="69"/>
      <c r="BJ23" s="69"/>
      <c r="BK23" s="69"/>
      <c r="BL23" s="69"/>
      <c r="BM23" s="69"/>
      <c r="BN23" s="69"/>
      <c r="BO23" s="69"/>
      <c r="BP23" s="69"/>
      <c r="BQ23" s="69"/>
      <c r="BR23" s="69"/>
      <c r="BS23" s="69"/>
      <c r="BT23" s="69"/>
      <c r="BU23" s="69"/>
      <c r="BV23" s="69"/>
      <c r="BW23" s="69"/>
      <c r="BX23" s="69"/>
      <c r="BY23" s="69"/>
      <c r="BZ23" s="69"/>
      <c r="CA23" s="69"/>
      <c r="CB23" s="69"/>
      <c r="CC23" s="69"/>
      <c r="CD23" s="69"/>
      <c r="CE23" s="69"/>
      <c r="CF23" s="69"/>
      <c r="CG23" s="69"/>
      <c r="CH23" s="69"/>
      <c r="CI23" s="69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69"/>
      <c r="CU23" s="69"/>
      <c r="CV23" s="69"/>
      <c r="CW23" s="69"/>
      <c r="CX23" s="69"/>
      <c r="CY23" s="69"/>
      <c r="CZ23" s="69"/>
      <c r="DA23" s="69"/>
      <c r="DB23" s="69"/>
      <c r="DC23" s="69"/>
      <c r="DD23" s="69"/>
      <c r="DE23" s="69"/>
      <c r="DF23" s="69"/>
      <c r="DG23" s="69"/>
      <c r="DH23" s="69"/>
      <c r="DI23" s="69"/>
      <c r="DJ23" s="69"/>
      <c r="DK23" s="69"/>
      <c r="DL23" s="69"/>
      <c r="DM23" s="69"/>
      <c r="DN23" s="69"/>
      <c r="DO23" s="69"/>
      <c r="DP23" s="69"/>
      <c r="DQ23" s="69"/>
      <c r="DR23" s="69"/>
      <c r="DS23" s="69"/>
      <c r="DT23" s="69"/>
      <c r="DU23" s="69"/>
      <c r="DV23" s="69"/>
      <c r="DW23" s="69"/>
      <c r="DX23" s="69"/>
      <c r="DY23" s="69"/>
      <c r="DZ23" s="69"/>
      <c r="EA23" s="69"/>
      <c r="EB23" s="69"/>
      <c r="EC23" s="69"/>
      <c r="ED23" s="69"/>
      <c r="EE23" s="69"/>
      <c r="EF23" s="69"/>
      <c r="EG23" s="69"/>
      <c r="EH23" s="69"/>
      <c r="EI23" s="69"/>
      <c r="EJ23" s="69"/>
      <c r="EK23" s="69"/>
      <c r="EL23" s="69"/>
      <c r="EM23" s="69"/>
      <c r="EN23" s="69"/>
      <c r="EO23" s="69"/>
      <c r="EP23" s="69"/>
      <c r="EQ23" s="69"/>
      <c r="ER23" s="69"/>
      <c r="ES23" s="69"/>
      <c r="ET23" s="69"/>
      <c r="EU23" s="69"/>
      <c r="EV23" s="69"/>
      <c r="EW23" s="69"/>
      <c r="EX23" s="69"/>
      <c r="EY23" s="69"/>
      <c r="EZ23" s="69"/>
      <c r="FA23" s="69"/>
      <c r="FB23" s="69"/>
      <c r="FC23" s="69"/>
      <c r="FD23" s="69"/>
      <c r="FE23" s="69"/>
      <c r="FF23" s="69"/>
      <c r="FG23" s="69"/>
      <c r="FH23" s="69"/>
      <c r="FI23" s="69"/>
      <c r="FJ23" s="69"/>
      <c r="FK23" s="69"/>
      <c r="FL23" s="69"/>
      <c r="FM23" s="69"/>
      <c r="FN23" s="69"/>
      <c r="FO23" s="69"/>
      <c r="FP23" s="69"/>
      <c r="FQ23" s="69"/>
      <c r="FR23" s="69"/>
      <c r="FS23" s="69"/>
      <c r="FT23" s="69"/>
      <c r="FU23" s="69"/>
      <c r="FV23" s="69"/>
      <c r="FW23" s="69"/>
      <c r="FX23" s="69"/>
      <c r="FY23" s="69"/>
      <c r="FZ23" s="69"/>
      <c r="GA23" s="69"/>
      <c r="GB23" s="69"/>
      <c r="GC23" s="69"/>
      <c r="GD23" s="69"/>
      <c r="GE23" s="69"/>
      <c r="GF23" s="69"/>
      <c r="GG23" s="69"/>
      <c r="GH23" s="69"/>
      <c r="GI23" s="69"/>
      <c r="GJ23" s="69"/>
      <c r="GK23" s="69"/>
      <c r="GL23" s="69"/>
      <c r="GM23" s="69"/>
      <c r="GN23" s="69"/>
      <c r="GO23" s="69"/>
      <c r="GP23" s="69"/>
      <c r="GQ23" s="69"/>
      <c r="GR23" s="69"/>
      <c r="GS23" s="69"/>
      <c r="GT23" s="69"/>
      <c r="GU23" s="69"/>
      <c r="GV23" s="69"/>
      <c r="GW23" s="69"/>
      <c r="GX23" s="69"/>
      <c r="GY23" s="69"/>
      <c r="GZ23" s="69"/>
      <c r="HA23" s="69"/>
      <c r="HB23" s="69"/>
      <c r="HC23" s="69"/>
      <c r="HD23" s="69"/>
      <c r="HE23" s="69"/>
      <c r="HF23" s="69"/>
      <c r="HG23" s="69"/>
      <c r="HH23" s="69"/>
      <c r="HI23" s="69"/>
      <c r="HJ23" s="69"/>
      <c r="HK23" s="69"/>
      <c r="HL23" s="69"/>
      <c r="HM23" s="69"/>
      <c r="HN23" s="69"/>
      <c r="HO23" s="69"/>
      <c r="HP23" s="69"/>
      <c r="HQ23" s="69"/>
      <c r="HR23" s="69"/>
      <c r="HS23" s="69"/>
      <c r="HT23" s="69"/>
      <c r="HU23" s="69"/>
      <c r="HV23" s="69"/>
      <c r="HW23" s="69"/>
      <c r="HX23" s="69"/>
      <c r="HY23" s="69"/>
      <c r="HZ23" s="69"/>
      <c r="IA23" s="69"/>
      <c r="IB23" s="69"/>
      <c r="IC23" s="69"/>
      <c r="ID23" s="69"/>
      <c r="IE23" s="69"/>
      <c r="IF23" s="69"/>
      <c r="IG23" s="69"/>
      <c r="IH23" s="69"/>
      <c r="II23" s="69"/>
      <c r="IJ23" s="69"/>
      <c r="IK23" s="69"/>
      <c r="IL23" s="69"/>
      <c r="IM23" s="69"/>
      <c r="IN23" s="69"/>
      <c r="IO23" s="69"/>
      <c r="IP23" s="69"/>
      <c r="IQ23" s="69"/>
      <c r="IR23" s="69"/>
      <c r="IS23" s="69"/>
      <c r="IT23" s="69"/>
      <c r="IU23" s="69"/>
      <c r="IV23" s="69"/>
    </row>
    <row r="24" spans="1:256" ht="20" customHeight="1" x14ac:dyDescent="0.15">
      <c r="A24" s="8"/>
      <c r="B24" s="66" t="s">
        <v>63</v>
      </c>
      <c r="C24" s="66"/>
      <c r="D24" s="66"/>
      <c r="E24" s="66"/>
      <c r="F24" s="67"/>
      <c r="G24" s="68" t="s">
        <v>49</v>
      </c>
      <c r="H24" s="8"/>
      <c r="I24" s="69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69"/>
      <c r="AI24" s="69"/>
      <c r="AJ24" s="69"/>
      <c r="AK24" s="69"/>
      <c r="AL24" s="69"/>
      <c r="AM24" s="69"/>
      <c r="AN24" s="69"/>
      <c r="AO24" s="69"/>
      <c r="AP24" s="69"/>
      <c r="AQ24" s="69"/>
      <c r="AR24" s="69"/>
      <c r="AS24" s="69"/>
      <c r="AT24" s="69"/>
      <c r="AU24" s="69"/>
      <c r="AV24" s="69"/>
      <c r="AW24" s="69"/>
      <c r="AX24" s="69"/>
      <c r="AY24" s="69"/>
      <c r="AZ24" s="69"/>
      <c r="BA24" s="69"/>
      <c r="BB24" s="69"/>
      <c r="BC24" s="69"/>
      <c r="BD24" s="69"/>
      <c r="BE24" s="69"/>
      <c r="BF24" s="69"/>
      <c r="BG24" s="69"/>
      <c r="BH24" s="69"/>
      <c r="BI24" s="69"/>
      <c r="BJ24" s="69"/>
      <c r="BK24" s="69"/>
      <c r="BL24" s="69"/>
      <c r="BM24" s="69"/>
      <c r="BN24" s="69"/>
      <c r="BO24" s="69"/>
      <c r="BP24" s="69"/>
      <c r="BQ24" s="69"/>
      <c r="BR24" s="69"/>
      <c r="BS24" s="69"/>
      <c r="BT24" s="69"/>
      <c r="BU24" s="69"/>
      <c r="BV24" s="69"/>
      <c r="BW24" s="69"/>
      <c r="BX24" s="69"/>
      <c r="BY24" s="69"/>
      <c r="BZ24" s="69"/>
      <c r="CA24" s="69"/>
      <c r="CB24" s="69"/>
      <c r="CC24" s="69"/>
      <c r="CD24" s="69"/>
      <c r="CE24" s="69"/>
      <c r="CF24" s="69"/>
      <c r="CG24" s="69"/>
      <c r="CH24" s="69"/>
      <c r="CI24" s="69"/>
      <c r="CJ24" s="69"/>
      <c r="CK24" s="69"/>
      <c r="CL24" s="69"/>
      <c r="CM24" s="69"/>
      <c r="CN24" s="69"/>
      <c r="CO24" s="69"/>
      <c r="CP24" s="69"/>
      <c r="CQ24" s="69"/>
      <c r="CR24" s="69"/>
      <c r="CS24" s="69"/>
      <c r="CT24" s="69"/>
      <c r="CU24" s="69"/>
      <c r="CV24" s="69"/>
      <c r="CW24" s="69"/>
      <c r="CX24" s="69"/>
      <c r="CY24" s="69"/>
      <c r="CZ24" s="69"/>
      <c r="DA24" s="69"/>
      <c r="DB24" s="69"/>
      <c r="DC24" s="69"/>
      <c r="DD24" s="69"/>
      <c r="DE24" s="69"/>
      <c r="DF24" s="69"/>
      <c r="DG24" s="69"/>
      <c r="DH24" s="69"/>
      <c r="DI24" s="69"/>
      <c r="DJ24" s="69"/>
      <c r="DK24" s="69"/>
      <c r="DL24" s="69"/>
      <c r="DM24" s="69"/>
      <c r="DN24" s="69"/>
      <c r="DO24" s="69"/>
      <c r="DP24" s="69"/>
      <c r="DQ24" s="69"/>
      <c r="DR24" s="69"/>
      <c r="DS24" s="69"/>
      <c r="DT24" s="69"/>
      <c r="DU24" s="69"/>
      <c r="DV24" s="69"/>
      <c r="DW24" s="69"/>
      <c r="DX24" s="69"/>
      <c r="DY24" s="69"/>
      <c r="DZ24" s="69"/>
      <c r="EA24" s="69"/>
      <c r="EB24" s="69"/>
      <c r="EC24" s="69"/>
      <c r="ED24" s="69"/>
      <c r="EE24" s="69"/>
      <c r="EF24" s="69"/>
      <c r="EG24" s="69"/>
      <c r="EH24" s="69"/>
      <c r="EI24" s="69"/>
      <c r="EJ24" s="69"/>
      <c r="EK24" s="69"/>
      <c r="EL24" s="69"/>
      <c r="EM24" s="69"/>
      <c r="EN24" s="69"/>
      <c r="EO24" s="69"/>
      <c r="EP24" s="69"/>
      <c r="EQ24" s="69"/>
      <c r="ER24" s="69"/>
      <c r="ES24" s="69"/>
      <c r="ET24" s="69"/>
      <c r="EU24" s="69"/>
      <c r="EV24" s="69"/>
      <c r="EW24" s="69"/>
      <c r="EX24" s="69"/>
      <c r="EY24" s="69"/>
      <c r="EZ24" s="69"/>
      <c r="FA24" s="69"/>
      <c r="FB24" s="69"/>
      <c r="FC24" s="69"/>
      <c r="FD24" s="69"/>
      <c r="FE24" s="69"/>
      <c r="FF24" s="69"/>
      <c r="FG24" s="69"/>
      <c r="FH24" s="69"/>
      <c r="FI24" s="69"/>
      <c r="FJ24" s="69"/>
      <c r="FK24" s="69"/>
      <c r="FL24" s="69"/>
      <c r="FM24" s="69"/>
      <c r="FN24" s="69"/>
      <c r="FO24" s="69"/>
      <c r="FP24" s="69"/>
      <c r="FQ24" s="69"/>
      <c r="FR24" s="69"/>
      <c r="FS24" s="69"/>
      <c r="FT24" s="69"/>
      <c r="FU24" s="69"/>
      <c r="FV24" s="69"/>
      <c r="FW24" s="69"/>
      <c r="FX24" s="69"/>
      <c r="FY24" s="69"/>
      <c r="FZ24" s="69"/>
      <c r="GA24" s="69"/>
      <c r="GB24" s="69"/>
      <c r="GC24" s="69"/>
      <c r="GD24" s="69"/>
      <c r="GE24" s="69"/>
      <c r="GF24" s="69"/>
      <c r="GG24" s="69"/>
      <c r="GH24" s="69"/>
      <c r="GI24" s="69"/>
      <c r="GJ24" s="69"/>
      <c r="GK24" s="69"/>
      <c r="GL24" s="69"/>
      <c r="GM24" s="69"/>
      <c r="GN24" s="69"/>
      <c r="GO24" s="69"/>
      <c r="GP24" s="69"/>
      <c r="GQ24" s="69"/>
      <c r="GR24" s="69"/>
      <c r="GS24" s="69"/>
      <c r="GT24" s="69"/>
      <c r="GU24" s="69"/>
      <c r="GV24" s="69"/>
      <c r="GW24" s="69"/>
      <c r="GX24" s="69"/>
      <c r="GY24" s="69"/>
      <c r="GZ24" s="69"/>
      <c r="HA24" s="69"/>
      <c r="HB24" s="69"/>
      <c r="HC24" s="69"/>
      <c r="HD24" s="69"/>
      <c r="HE24" s="69"/>
      <c r="HF24" s="69"/>
      <c r="HG24" s="69"/>
      <c r="HH24" s="69"/>
      <c r="HI24" s="69"/>
      <c r="HJ24" s="69"/>
      <c r="HK24" s="69"/>
      <c r="HL24" s="69"/>
      <c r="HM24" s="69"/>
      <c r="HN24" s="69"/>
      <c r="HO24" s="69"/>
      <c r="HP24" s="69"/>
      <c r="HQ24" s="69"/>
      <c r="HR24" s="69"/>
      <c r="HS24" s="69"/>
      <c r="HT24" s="69"/>
      <c r="HU24" s="69"/>
      <c r="HV24" s="69"/>
      <c r="HW24" s="69"/>
      <c r="HX24" s="69"/>
      <c r="HY24" s="69"/>
      <c r="HZ24" s="69"/>
      <c r="IA24" s="69"/>
      <c r="IB24" s="69"/>
      <c r="IC24" s="69"/>
      <c r="ID24" s="69"/>
      <c r="IE24" s="69"/>
      <c r="IF24" s="69"/>
      <c r="IG24" s="69"/>
      <c r="IH24" s="69"/>
      <c r="II24" s="69"/>
      <c r="IJ24" s="69"/>
      <c r="IK24" s="69"/>
      <c r="IL24" s="69"/>
      <c r="IM24" s="69"/>
      <c r="IN24" s="69"/>
      <c r="IO24" s="69"/>
      <c r="IP24" s="69"/>
      <c r="IQ24" s="69"/>
      <c r="IR24" s="69"/>
      <c r="IS24" s="69"/>
      <c r="IT24" s="69"/>
      <c r="IU24" s="69"/>
      <c r="IV24" s="69"/>
    </row>
    <row r="25" spans="1:256" ht="20" customHeight="1" x14ac:dyDescent="0.15">
      <c r="A25" s="8"/>
      <c r="B25" s="70" t="s">
        <v>64</v>
      </c>
      <c r="C25" s="70"/>
      <c r="D25" s="70"/>
      <c r="E25" s="70"/>
      <c r="F25" s="71" t="str">
        <f>IF(AND(F23&gt;0,F24&gt;0),SQRT(F23*F23+F24*F24),"")</f>
        <v/>
      </c>
      <c r="G25" s="72" t="s">
        <v>49</v>
      </c>
      <c r="H25" s="8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  <c r="BB25" s="69"/>
      <c r="BC25" s="69"/>
      <c r="BD25" s="69"/>
      <c r="BE25" s="69"/>
      <c r="BF25" s="69"/>
      <c r="BG25" s="69"/>
      <c r="BH25" s="69"/>
      <c r="BI25" s="69"/>
      <c r="BJ25" s="69"/>
      <c r="BK25" s="69"/>
      <c r="BL25" s="69"/>
      <c r="BM25" s="69"/>
      <c r="BN25" s="69"/>
      <c r="BO25" s="69"/>
      <c r="BP25" s="69"/>
      <c r="BQ25" s="69"/>
      <c r="BR25" s="69"/>
      <c r="BS25" s="69"/>
      <c r="BT25" s="69"/>
      <c r="BU25" s="69"/>
      <c r="BV25" s="69"/>
      <c r="BW25" s="69"/>
      <c r="BX25" s="69"/>
      <c r="BY25" s="69"/>
      <c r="BZ25" s="69"/>
      <c r="CA25" s="69"/>
      <c r="CB25" s="69"/>
      <c r="CC25" s="69"/>
      <c r="CD25" s="69"/>
      <c r="CE25" s="69"/>
      <c r="CF25" s="69"/>
      <c r="CG25" s="69"/>
      <c r="CH25" s="69"/>
      <c r="CI25" s="69"/>
      <c r="CJ25" s="69"/>
      <c r="CK25" s="69"/>
      <c r="CL25" s="69"/>
      <c r="CM25" s="69"/>
      <c r="CN25" s="69"/>
      <c r="CO25" s="69"/>
      <c r="CP25" s="69"/>
      <c r="CQ25" s="69"/>
      <c r="CR25" s="69"/>
      <c r="CS25" s="69"/>
      <c r="CT25" s="69"/>
      <c r="CU25" s="69"/>
      <c r="CV25" s="69"/>
      <c r="CW25" s="69"/>
      <c r="CX25" s="69"/>
      <c r="CY25" s="69"/>
      <c r="CZ25" s="69"/>
      <c r="DA25" s="69"/>
      <c r="DB25" s="69"/>
      <c r="DC25" s="69"/>
      <c r="DD25" s="69"/>
      <c r="DE25" s="69"/>
      <c r="DF25" s="69"/>
      <c r="DG25" s="69"/>
      <c r="DH25" s="69"/>
      <c r="DI25" s="69"/>
      <c r="DJ25" s="69"/>
      <c r="DK25" s="69"/>
      <c r="DL25" s="69"/>
      <c r="DM25" s="69"/>
      <c r="DN25" s="69"/>
      <c r="DO25" s="69"/>
      <c r="DP25" s="69"/>
      <c r="DQ25" s="69"/>
      <c r="DR25" s="69"/>
      <c r="DS25" s="69"/>
      <c r="DT25" s="69"/>
      <c r="DU25" s="69"/>
      <c r="DV25" s="69"/>
      <c r="DW25" s="69"/>
      <c r="DX25" s="69"/>
      <c r="DY25" s="69"/>
      <c r="DZ25" s="69"/>
      <c r="EA25" s="69"/>
      <c r="EB25" s="69"/>
      <c r="EC25" s="69"/>
      <c r="ED25" s="69"/>
      <c r="EE25" s="69"/>
      <c r="EF25" s="69"/>
      <c r="EG25" s="69"/>
      <c r="EH25" s="69"/>
      <c r="EI25" s="69"/>
      <c r="EJ25" s="69"/>
      <c r="EK25" s="69"/>
      <c r="EL25" s="69"/>
      <c r="EM25" s="69"/>
      <c r="EN25" s="69"/>
      <c r="EO25" s="69"/>
      <c r="EP25" s="69"/>
      <c r="EQ25" s="69"/>
      <c r="ER25" s="69"/>
      <c r="ES25" s="69"/>
      <c r="ET25" s="69"/>
      <c r="EU25" s="69"/>
      <c r="EV25" s="69"/>
      <c r="EW25" s="69"/>
      <c r="EX25" s="69"/>
      <c r="EY25" s="69"/>
      <c r="EZ25" s="69"/>
      <c r="FA25" s="69"/>
      <c r="FB25" s="69"/>
      <c r="FC25" s="69"/>
      <c r="FD25" s="69"/>
      <c r="FE25" s="69"/>
      <c r="FF25" s="69"/>
      <c r="FG25" s="69"/>
      <c r="FH25" s="69"/>
      <c r="FI25" s="69"/>
      <c r="FJ25" s="69"/>
      <c r="FK25" s="69"/>
      <c r="FL25" s="69"/>
      <c r="FM25" s="69"/>
      <c r="FN25" s="69"/>
      <c r="FO25" s="69"/>
      <c r="FP25" s="69"/>
      <c r="FQ25" s="69"/>
      <c r="FR25" s="69"/>
      <c r="FS25" s="69"/>
      <c r="FT25" s="69"/>
      <c r="FU25" s="69"/>
      <c r="FV25" s="69"/>
      <c r="FW25" s="69"/>
      <c r="FX25" s="69"/>
      <c r="FY25" s="69"/>
      <c r="FZ25" s="69"/>
      <c r="GA25" s="69"/>
      <c r="GB25" s="69"/>
      <c r="GC25" s="69"/>
      <c r="GD25" s="69"/>
      <c r="GE25" s="69"/>
      <c r="GF25" s="69"/>
      <c r="GG25" s="69"/>
      <c r="GH25" s="69"/>
      <c r="GI25" s="69"/>
      <c r="GJ25" s="69"/>
      <c r="GK25" s="69"/>
      <c r="GL25" s="69"/>
      <c r="GM25" s="69"/>
      <c r="GN25" s="69"/>
      <c r="GO25" s="69"/>
      <c r="GP25" s="69"/>
      <c r="GQ25" s="69"/>
      <c r="GR25" s="69"/>
      <c r="GS25" s="69"/>
      <c r="GT25" s="69"/>
      <c r="GU25" s="69"/>
      <c r="GV25" s="69"/>
      <c r="GW25" s="69"/>
      <c r="GX25" s="69"/>
      <c r="GY25" s="69"/>
      <c r="GZ25" s="69"/>
      <c r="HA25" s="69"/>
      <c r="HB25" s="69"/>
      <c r="HC25" s="69"/>
      <c r="HD25" s="69"/>
      <c r="HE25" s="69"/>
      <c r="HF25" s="69"/>
      <c r="HG25" s="69"/>
      <c r="HH25" s="69"/>
      <c r="HI25" s="69"/>
      <c r="HJ25" s="69"/>
      <c r="HK25" s="69"/>
      <c r="HL25" s="69"/>
      <c r="HM25" s="69"/>
      <c r="HN25" s="69"/>
      <c r="HO25" s="69"/>
      <c r="HP25" s="69"/>
      <c r="HQ25" s="69"/>
      <c r="HR25" s="69"/>
      <c r="HS25" s="69"/>
      <c r="HT25" s="69"/>
      <c r="HU25" s="69"/>
      <c r="HV25" s="69"/>
      <c r="HW25" s="69"/>
      <c r="HX25" s="69"/>
      <c r="HY25" s="69"/>
      <c r="HZ25" s="69"/>
      <c r="IA25" s="69"/>
      <c r="IB25" s="69"/>
      <c r="IC25" s="69"/>
      <c r="ID25" s="69"/>
      <c r="IE25" s="69"/>
      <c r="IF25" s="69"/>
      <c r="IG25" s="69"/>
      <c r="IH25" s="69"/>
      <c r="II25" s="69"/>
      <c r="IJ25" s="69"/>
      <c r="IK25" s="69"/>
      <c r="IL25" s="69"/>
      <c r="IM25" s="69"/>
      <c r="IN25" s="69"/>
      <c r="IO25" s="69"/>
      <c r="IP25" s="69"/>
      <c r="IQ25" s="69"/>
      <c r="IR25" s="69"/>
      <c r="IS25" s="69"/>
      <c r="IT25" s="69"/>
      <c r="IU25" s="69"/>
      <c r="IV25" s="69"/>
    </row>
    <row r="26" spans="1:256" ht="20" customHeight="1" x14ac:dyDescent="0.15">
      <c r="A26" s="8"/>
      <c r="B26" s="73" t="s">
        <v>50</v>
      </c>
      <c r="C26" s="73"/>
      <c r="D26" s="73"/>
      <c r="E26" s="73"/>
      <c r="F26" s="74" t="str">
        <f>IF(AND(F23&gt;0,F24&gt;0),(ATAN(F27/100))*(180/PI()),"")</f>
        <v/>
      </c>
      <c r="G26" s="75" t="s">
        <v>51</v>
      </c>
      <c r="H26" s="8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/>
      <c r="CQ26" s="69"/>
      <c r="CR26" s="69"/>
      <c r="CS26" s="69"/>
      <c r="CT26" s="69"/>
      <c r="CU26" s="69"/>
      <c r="CV26" s="69"/>
      <c r="CW26" s="69"/>
      <c r="CX26" s="69"/>
      <c r="CY26" s="69"/>
      <c r="CZ26" s="69"/>
      <c r="DA26" s="69"/>
      <c r="DB26" s="69"/>
      <c r="DC26" s="69"/>
      <c r="DD26" s="69"/>
      <c r="DE26" s="69"/>
      <c r="DF26" s="69"/>
      <c r="DG26" s="69"/>
      <c r="DH26" s="69"/>
      <c r="DI26" s="69"/>
      <c r="DJ26" s="69"/>
      <c r="DK26" s="69"/>
      <c r="DL26" s="69"/>
      <c r="DM26" s="69"/>
      <c r="DN26" s="69"/>
      <c r="DO26" s="69"/>
      <c r="DP26" s="69"/>
      <c r="DQ26" s="69"/>
      <c r="DR26" s="69"/>
      <c r="DS26" s="69"/>
      <c r="DT26" s="69"/>
      <c r="DU26" s="69"/>
      <c r="DV26" s="69"/>
      <c r="DW26" s="69"/>
      <c r="DX26" s="69"/>
      <c r="DY26" s="69"/>
      <c r="DZ26" s="69"/>
      <c r="EA26" s="69"/>
      <c r="EB26" s="69"/>
      <c r="EC26" s="69"/>
      <c r="ED26" s="69"/>
      <c r="EE26" s="69"/>
      <c r="EF26" s="69"/>
      <c r="EG26" s="69"/>
      <c r="EH26" s="69"/>
      <c r="EI26" s="69"/>
      <c r="EJ26" s="69"/>
      <c r="EK26" s="69"/>
      <c r="EL26" s="69"/>
      <c r="EM26" s="69"/>
      <c r="EN26" s="69"/>
      <c r="EO26" s="69"/>
      <c r="EP26" s="69"/>
      <c r="EQ26" s="69"/>
      <c r="ER26" s="69"/>
      <c r="ES26" s="69"/>
      <c r="ET26" s="69"/>
      <c r="EU26" s="69"/>
      <c r="EV26" s="69"/>
      <c r="EW26" s="69"/>
      <c r="EX26" s="69"/>
      <c r="EY26" s="69"/>
      <c r="EZ26" s="69"/>
      <c r="FA26" s="69"/>
      <c r="FB26" s="69"/>
      <c r="FC26" s="69"/>
      <c r="FD26" s="69"/>
      <c r="FE26" s="69"/>
      <c r="FF26" s="69"/>
      <c r="FG26" s="69"/>
      <c r="FH26" s="69"/>
      <c r="FI26" s="69"/>
      <c r="FJ26" s="69"/>
      <c r="FK26" s="69"/>
      <c r="FL26" s="69"/>
      <c r="FM26" s="69"/>
      <c r="FN26" s="69"/>
      <c r="FO26" s="69"/>
      <c r="FP26" s="69"/>
      <c r="FQ26" s="69"/>
      <c r="FR26" s="69"/>
      <c r="FS26" s="69"/>
      <c r="FT26" s="69"/>
      <c r="FU26" s="69"/>
      <c r="FV26" s="69"/>
      <c r="FW26" s="69"/>
      <c r="FX26" s="69"/>
      <c r="FY26" s="69"/>
      <c r="FZ26" s="69"/>
      <c r="GA26" s="69"/>
      <c r="GB26" s="69"/>
      <c r="GC26" s="69"/>
      <c r="GD26" s="69"/>
      <c r="GE26" s="69"/>
      <c r="GF26" s="69"/>
      <c r="GG26" s="69"/>
      <c r="GH26" s="69"/>
      <c r="GI26" s="69"/>
      <c r="GJ26" s="69"/>
      <c r="GK26" s="69"/>
      <c r="GL26" s="69"/>
      <c r="GM26" s="69"/>
      <c r="GN26" s="69"/>
      <c r="GO26" s="69"/>
      <c r="GP26" s="69"/>
      <c r="GQ26" s="69"/>
      <c r="GR26" s="69"/>
      <c r="GS26" s="69"/>
      <c r="GT26" s="69"/>
      <c r="GU26" s="69"/>
      <c r="GV26" s="69"/>
      <c r="GW26" s="69"/>
      <c r="GX26" s="69"/>
      <c r="GY26" s="69"/>
      <c r="GZ26" s="69"/>
      <c r="HA26" s="69"/>
      <c r="HB26" s="69"/>
      <c r="HC26" s="69"/>
      <c r="HD26" s="69"/>
      <c r="HE26" s="69"/>
      <c r="HF26" s="69"/>
      <c r="HG26" s="69"/>
      <c r="HH26" s="69"/>
      <c r="HI26" s="69"/>
      <c r="HJ26" s="69"/>
      <c r="HK26" s="69"/>
      <c r="HL26" s="69"/>
      <c r="HM26" s="69"/>
      <c r="HN26" s="69"/>
      <c r="HO26" s="69"/>
      <c r="HP26" s="69"/>
      <c r="HQ26" s="69"/>
      <c r="HR26" s="69"/>
      <c r="HS26" s="69"/>
      <c r="HT26" s="69"/>
      <c r="HU26" s="69"/>
      <c r="HV26" s="69"/>
      <c r="HW26" s="69"/>
      <c r="HX26" s="69"/>
      <c r="HY26" s="69"/>
      <c r="HZ26" s="69"/>
      <c r="IA26" s="69"/>
      <c r="IB26" s="69"/>
      <c r="IC26" s="69"/>
      <c r="ID26" s="69"/>
      <c r="IE26" s="69"/>
      <c r="IF26" s="69"/>
      <c r="IG26" s="69"/>
      <c r="IH26" s="69"/>
      <c r="II26" s="69"/>
      <c r="IJ26" s="69"/>
      <c r="IK26" s="69"/>
      <c r="IL26" s="69"/>
      <c r="IM26" s="69"/>
      <c r="IN26" s="69"/>
      <c r="IO26" s="69"/>
      <c r="IP26" s="69"/>
      <c r="IQ26" s="69"/>
      <c r="IR26" s="69"/>
      <c r="IS26" s="69"/>
      <c r="IT26" s="69"/>
      <c r="IU26" s="69"/>
      <c r="IV26" s="69"/>
    </row>
    <row r="27" spans="1:256" ht="20" customHeight="1" x14ac:dyDescent="0.15">
      <c r="A27" s="8"/>
      <c r="B27" s="73" t="s">
        <v>52</v>
      </c>
      <c r="C27" s="73"/>
      <c r="D27" s="73"/>
      <c r="E27" s="73"/>
      <c r="F27" s="74" t="str">
        <f>IF(AND(F23&gt;0,F24&gt;0),F24/F23*100,"")</f>
        <v/>
      </c>
      <c r="G27" s="75" t="s">
        <v>53</v>
      </c>
      <c r="H27" s="8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/>
      <c r="CQ27" s="69"/>
      <c r="CR27" s="69"/>
      <c r="CS27" s="69"/>
      <c r="CT27" s="69"/>
      <c r="CU27" s="69"/>
      <c r="CV27" s="69"/>
      <c r="CW27" s="69"/>
      <c r="CX27" s="69"/>
      <c r="CY27" s="69"/>
      <c r="CZ27" s="69"/>
      <c r="DA27" s="69"/>
      <c r="DB27" s="69"/>
      <c r="DC27" s="69"/>
      <c r="DD27" s="69"/>
      <c r="DE27" s="69"/>
      <c r="DF27" s="69"/>
      <c r="DG27" s="69"/>
      <c r="DH27" s="69"/>
      <c r="DI27" s="69"/>
      <c r="DJ27" s="69"/>
      <c r="DK27" s="69"/>
      <c r="DL27" s="69"/>
      <c r="DM27" s="69"/>
      <c r="DN27" s="69"/>
      <c r="DO27" s="69"/>
      <c r="DP27" s="69"/>
      <c r="DQ27" s="69"/>
      <c r="DR27" s="69"/>
      <c r="DS27" s="69"/>
      <c r="DT27" s="69"/>
      <c r="DU27" s="69"/>
      <c r="DV27" s="69"/>
      <c r="DW27" s="69"/>
      <c r="DX27" s="69"/>
      <c r="DY27" s="69"/>
      <c r="DZ27" s="69"/>
      <c r="EA27" s="69"/>
      <c r="EB27" s="69"/>
      <c r="EC27" s="69"/>
      <c r="ED27" s="69"/>
      <c r="EE27" s="69"/>
      <c r="EF27" s="69"/>
      <c r="EG27" s="69"/>
      <c r="EH27" s="69"/>
      <c r="EI27" s="69"/>
      <c r="EJ27" s="69"/>
      <c r="EK27" s="69"/>
      <c r="EL27" s="69"/>
      <c r="EM27" s="69"/>
      <c r="EN27" s="69"/>
      <c r="EO27" s="69"/>
      <c r="EP27" s="69"/>
      <c r="EQ27" s="69"/>
      <c r="ER27" s="69"/>
      <c r="ES27" s="69"/>
      <c r="ET27" s="69"/>
      <c r="EU27" s="69"/>
      <c r="EV27" s="69"/>
      <c r="EW27" s="69"/>
      <c r="EX27" s="69"/>
      <c r="EY27" s="69"/>
      <c r="EZ27" s="69"/>
      <c r="FA27" s="69"/>
      <c r="FB27" s="69"/>
      <c r="FC27" s="69"/>
      <c r="FD27" s="69"/>
      <c r="FE27" s="69"/>
      <c r="FF27" s="69"/>
      <c r="FG27" s="69"/>
      <c r="FH27" s="69"/>
      <c r="FI27" s="69"/>
      <c r="FJ27" s="69"/>
      <c r="FK27" s="69"/>
      <c r="FL27" s="69"/>
      <c r="FM27" s="69"/>
      <c r="FN27" s="69"/>
      <c r="FO27" s="69"/>
      <c r="FP27" s="69"/>
      <c r="FQ27" s="69"/>
      <c r="FR27" s="69"/>
      <c r="FS27" s="69"/>
      <c r="FT27" s="69"/>
      <c r="FU27" s="69"/>
      <c r="FV27" s="69"/>
      <c r="FW27" s="69"/>
      <c r="FX27" s="69"/>
      <c r="FY27" s="69"/>
      <c r="FZ27" s="69"/>
      <c r="GA27" s="69"/>
      <c r="GB27" s="69"/>
      <c r="GC27" s="69"/>
      <c r="GD27" s="69"/>
      <c r="GE27" s="69"/>
      <c r="GF27" s="69"/>
      <c r="GG27" s="69"/>
      <c r="GH27" s="69"/>
      <c r="GI27" s="69"/>
      <c r="GJ27" s="69"/>
      <c r="GK27" s="69"/>
      <c r="GL27" s="69"/>
      <c r="GM27" s="69"/>
      <c r="GN27" s="69"/>
      <c r="GO27" s="69"/>
      <c r="GP27" s="69"/>
      <c r="GQ27" s="69"/>
      <c r="GR27" s="69"/>
      <c r="GS27" s="69"/>
      <c r="GT27" s="69"/>
      <c r="GU27" s="69"/>
      <c r="GV27" s="69"/>
      <c r="GW27" s="69"/>
      <c r="GX27" s="69"/>
      <c r="GY27" s="69"/>
      <c r="GZ27" s="69"/>
      <c r="HA27" s="69"/>
      <c r="HB27" s="69"/>
      <c r="HC27" s="69"/>
      <c r="HD27" s="69"/>
      <c r="HE27" s="69"/>
      <c r="HF27" s="69"/>
      <c r="HG27" s="69"/>
      <c r="HH27" s="69"/>
      <c r="HI27" s="69"/>
      <c r="HJ27" s="69"/>
      <c r="HK27" s="69"/>
      <c r="HL27" s="69"/>
      <c r="HM27" s="69"/>
      <c r="HN27" s="69"/>
      <c r="HO27" s="69"/>
      <c r="HP27" s="69"/>
      <c r="HQ27" s="69"/>
      <c r="HR27" s="69"/>
      <c r="HS27" s="69"/>
      <c r="HT27" s="69"/>
      <c r="HU27" s="69"/>
      <c r="HV27" s="69"/>
      <c r="HW27" s="69"/>
      <c r="HX27" s="69"/>
      <c r="HY27" s="69"/>
      <c r="HZ27" s="69"/>
      <c r="IA27" s="69"/>
      <c r="IB27" s="69"/>
      <c r="IC27" s="69"/>
      <c r="ID27" s="69"/>
      <c r="IE27" s="69"/>
      <c r="IF27" s="69"/>
      <c r="IG27" s="69"/>
      <c r="IH27" s="69"/>
      <c r="II27" s="69"/>
      <c r="IJ27" s="69"/>
      <c r="IK27" s="69"/>
      <c r="IL27" s="69"/>
      <c r="IM27" s="69"/>
      <c r="IN27" s="69"/>
      <c r="IO27" s="69"/>
      <c r="IP27" s="69"/>
      <c r="IQ27" s="69"/>
      <c r="IR27" s="69"/>
      <c r="IS27" s="69"/>
      <c r="IT27" s="69"/>
      <c r="IU27" s="69"/>
      <c r="IV27" s="69"/>
    </row>
    <row r="30" spans="1:256" x14ac:dyDescent="0.15">
      <c r="A30" s="76"/>
      <c r="B30" s="76"/>
      <c r="C30" s="76"/>
      <c r="D30" s="76"/>
      <c r="E30" s="76"/>
      <c r="F30" s="76"/>
      <c r="G30" s="76"/>
      <c r="H30" s="76"/>
    </row>
    <row r="31" spans="1:256" x14ac:dyDescent="0.15">
      <c r="A31" s="76"/>
      <c r="B31" s="76"/>
      <c r="C31" s="76"/>
      <c r="D31" s="76"/>
      <c r="E31" s="76"/>
      <c r="F31" s="76"/>
      <c r="G31" s="76"/>
      <c r="H31" s="76"/>
    </row>
    <row r="32" spans="1:256" x14ac:dyDescent="0.15">
      <c r="A32" s="76"/>
      <c r="B32" s="76"/>
      <c r="C32" s="76"/>
      <c r="D32" s="76"/>
      <c r="E32" s="76"/>
      <c r="F32" s="76"/>
      <c r="G32" s="76"/>
      <c r="H32" s="76"/>
    </row>
    <row r="33" spans="1:8" x14ac:dyDescent="0.15">
      <c r="A33" s="76"/>
      <c r="B33" s="76"/>
      <c r="C33" s="76"/>
      <c r="D33" s="76"/>
      <c r="E33" s="76"/>
      <c r="F33" s="76"/>
      <c r="G33" s="76"/>
      <c r="H33" s="76"/>
    </row>
    <row r="34" spans="1:8" x14ac:dyDescent="0.15">
      <c r="A34" s="76"/>
      <c r="B34" s="76"/>
      <c r="C34" s="76"/>
      <c r="D34" s="76"/>
      <c r="E34" s="76"/>
      <c r="F34" s="76"/>
      <c r="G34" s="76"/>
      <c r="H34" s="76"/>
    </row>
    <row r="35" spans="1:8" x14ac:dyDescent="0.15">
      <c r="A35" s="76"/>
      <c r="B35" s="76"/>
      <c r="C35" s="76"/>
      <c r="D35" s="76"/>
      <c r="E35" s="76"/>
      <c r="F35" s="76"/>
      <c r="G35" s="76"/>
      <c r="H35" s="76"/>
    </row>
    <row r="36" spans="1:8" x14ac:dyDescent="0.15">
      <c r="A36" s="76"/>
      <c r="B36" s="76"/>
      <c r="C36" s="76"/>
      <c r="D36" s="76"/>
      <c r="E36" s="76"/>
      <c r="F36" s="76"/>
      <c r="G36" s="76"/>
      <c r="H36" s="76"/>
    </row>
    <row r="37" spans="1:8" x14ac:dyDescent="0.15">
      <c r="A37" s="76"/>
      <c r="B37" s="76"/>
      <c r="C37" s="76"/>
      <c r="D37" s="76"/>
      <c r="E37" s="76"/>
      <c r="F37" s="76"/>
      <c r="G37" s="76"/>
      <c r="H37" s="76"/>
    </row>
    <row r="38" spans="1:8" x14ac:dyDescent="0.15">
      <c r="A38" s="76"/>
      <c r="B38" s="76"/>
      <c r="C38" s="76"/>
      <c r="D38" s="76"/>
      <c r="E38" s="76"/>
      <c r="F38" s="76"/>
      <c r="G38" s="76"/>
      <c r="H38" s="76"/>
    </row>
    <row r="39" spans="1:8" x14ac:dyDescent="0.15">
      <c r="A39" s="76"/>
      <c r="B39" s="76"/>
      <c r="C39" s="76"/>
      <c r="D39" s="76"/>
      <c r="E39" s="76"/>
      <c r="F39" s="76"/>
      <c r="G39" s="76"/>
      <c r="H39" s="76"/>
    </row>
    <row r="40" spans="1:8" x14ac:dyDescent="0.15">
      <c r="A40" s="76"/>
      <c r="B40" s="76"/>
      <c r="C40" s="76"/>
      <c r="D40" s="76"/>
      <c r="E40" s="76"/>
      <c r="F40" s="76"/>
      <c r="G40" s="76"/>
      <c r="H40" s="76"/>
    </row>
    <row r="41" spans="1:8" x14ac:dyDescent="0.15">
      <c r="A41" s="76"/>
      <c r="B41" s="76"/>
      <c r="C41" s="76"/>
      <c r="D41" s="76"/>
      <c r="E41" s="76"/>
      <c r="F41" s="76"/>
      <c r="G41" s="76"/>
      <c r="H41" s="76"/>
    </row>
    <row r="42" spans="1:8" x14ac:dyDescent="0.15">
      <c r="A42" s="76"/>
      <c r="B42" s="76"/>
      <c r="C42" s="76"/>
      <c r="D42" s="76"/>
      <c r="E42" s="76"/>
      <c r="F42" s="76"/>
      <c r="G42" s="76"/>
      <c r="H42" s="76"/>
    </row>
    <row r="43" spans="1:8" x14ac:dyDescent="0.15">
      <c r="A43" s="76"/>
      <c r="B43" s="76"/>
      <c r="C43" s="76"/>
      <c r="D43" s="76"/>
      <c r="E43" s="76"/>
      <c r="F43" s="76"/>
      <c r="G43" s="76"/>
      <c r="H43" s="76"/>
    </row>
    <row r="44" spans="1:8" x14ac:dyDescent="0.15">
      <c r="A44" s="76"/>
      <c r="B44" s="76"/>
      <c r="C44" s="76"/>
      <c r="D44" s="76"/>
      <c r="E44" s="76"/>
      <c r="F44" s="76"/>
      <c r="G44" s="76"/>
      <c r="H44" s="76"/>
    </row>
    <row r="45" spans="1:8" x14ac:dyDescent="0.15">
      <c r="A45" s="76"/>
      <c r="B45" s="76"/>
      <c r="C45" s="76"/>
      <c r="D45" s="76"/>
      <c r="E45" s="76"/>
      <c r="F45" s="76"/>
      <c r="G45" s="76"/>
      <c r="H45" s="76"/>
    </row>
    <row r="46" spans="1:8" x14ac:dyDescent="0.15">
      <c r="A46" s="76"/>
      <c r="B46" s="76"/>
      <c r="C46" s="76"/>
      <c r="D46" s="76"/>
      <c r="E46" s="76"/>
      <c r="F46" s="76"/>
      <c r="G46" s="76"/>
      <c r="H46" s="76"/>
    </row>
    <row r="47" spans="1:8" x14ac:dyDescent="0.15">
      <c r="A47" s="76"/>
      <c r="B47" s="76"/>
      <c r="C47" s="76"/>
      <c r="D47" s="76"/>
      <c r="E47" s="76"/>
      <c r="F47" s="76"/>
      <c r="G47" s="76"/>
      <c r="H47" s="76"/>
    </row>
    <row r="48" spans="1:8" x14ac:dyDescent="0.15">
      <c r="A48" s="76"/>
      <c r="B48" s="76"/>
      <c r="C48" s="76"/>
      <c r="D48" s="76"/>
      <c r="E48" s="76"/>
      <c r="F48" s="76"/>
      <c r="G48" s="76"/>
      <c r="H48" s="76"/>
    </row>
    <row r="49" spans="1:8" x14ac:dyDescent="0.15">
      <c r="A49" s="76"/>
      <c r="B49" s="76"/>
      <c r="C49" s="76"/>
      <c r="D49" s="76"/>
      <c r="E49" s="76"/>
      <c r="F49" s="76"/>
      <c r="G49" s="76"/>
      <c r="H49" s="76"/>
    </row>
    <row r="50" spans="1:8" x14ac:dyDescent="0.15">
      <c r="A50" s="76"/>
      <c r="B50" s="76"/>
      <c r="C50" s="76"/>
      <c r="D50" s="76"/>
      <c r="E50" s="76"/>
      <c r="F50" s="76"/>
      <c r="G50" s="76"/>
      <c r="H50" s="76"/>
    </row>
    <row r="51" spans="1:8" x14ac:dyDescent="0.15">
      <c r="A51" s="76"/>
      <c r="B51" s="76"/>
      <c r="C51" s="76"/>
      <c r="D51" s="76"/>
      <c r="E51" s="76"/>
      <c r="F51" s="76"/>
      <c r="G51" s="76"/>
      <c r="H51" s="76"/>
    </row>
    <row r="52" spans="1:8" x14ac:dyDescent="0.15">
      <c r="A52" s="76"/>
      <c r="B52" s="76"/>
      <c r="C52" s="76"/>
      <c r="D52" s="76"/>
      <c r="E52" s="76"/>
      <c r="F52" s="76"/>
      <c r="G52" s="76"/>
      <c r="H52" s="76"/>
    </row>
    <row r="53" spans="1:8" x14ac:dyDescent="0.15">
      <c r="A53" s="76"/>
      <c r="B53" s="76"/>
      <c r="C53" s="76"/>
      <c r="D53" s="76"/>
      <c r="E53" s="76"/>
      <c r="F53" s="76"/>
      <c r="G53" s="76"/>
      <c r="H53" s="76"/>
    </row>
    <row r="54" spans="1:8" x14ac:dyDescent="0.15">
      <c r="A54" s="76"/>
      <c r="B54" s="76"/>
      <c r="C54" s="76"/>
      <c r="D54" s="76"/>
      <c r="E54" s="76"/>
      <c r="F54" s="76"/>
      <c r="G54" s="76"/>
      <c r="H54" s="76"/>
    </row>
    <row r="55" spans="1:8" x14ac:dyDescent="0.15">
      <c r="A55" s="76"/>
      <c r="B55" s="76"/>
      <c r="C55" s="76"/>
      <c r="D55" s="76"/>
      <c r="E55" s="76"/>
      <c r="F55" s="76"/>
      <c r="G55" s="76"/>
      <c r="H55" s="76"/>
    </row>
    <row r="56" spans="1:8" x14ac:dyDescent="0.15">
      <c r="A56" s="76"/>
      <c r="B56" s="76"/>
      <c r="C56" s="76"/>
      <c r="D56" s="76"/>
      <c r="E56" s="76"/>
      <c r="F56" s="76"/>
      <c r="G56" s="76"/>
      <c r="H56" s="76"/>
    </row>
    <row r="57" spans="1:8" x14ac:dyDescent="0.15">
      <c r="A57" s="76"/>
      <c r="B57" s="76"/>
      <c r="C57" s="76"/>
      <c r="D57" s="76"/>
      <c r="E57" s="76"/>
      <c r="F57" s="76"/>
      <c r="G57" s="76"/>
      <c r="H57" s="76"/>
    </row>
    <row r="58" spans="1:8" x14ac:dyDescent="0.15">
      <c r="A58" s="76"/>
      <c r="B58" s="76"/>
      <c r="C58" s="76"/>
      <c r="D58" s="76"/>
      <c r="E58" s="76"/>
      <c r="F58" s="76"/>
      <c r="G58" s="76"/>
      <c r="H58" s="76"/>
    </row>
    <row r="59" spans="1:8" x14ac:dyDescent="0.15">
      <c r="A59" s="76"/>
      <c r="B59" s="76"/>
      <c r="C59" s="76"/>
      <c r="D59" s="76"/>
      <c r="E59" s="76"/>
      <c r="F59" s="76"/>
      <c r="G59" s="76"/>
      <c r="H59" s="76"/>
    </row>
    <row r="60" spans="1:8" x14ac:dyDescent="0.15">
      <c r="A60" s="76"/>
      <c r="B60" s="76"/>
      <c r="C60" s="76"/>
      <c r="D60" s="76"/>
      <c r="E60" s="76"/>
      <c r="F60" s="76"/>
      <c r="G60" s="76"/>
      <c r="H60" s="76"/>
    </row>
    <row r="61" spans="1:8" x14ac:dyDescent="0.15">
      <c r="A61" s="76"/>
      <c r="B61" s="76"/>
      <c r="C61" s="76"/>
      <c r="D61" s="76"/>
      <c r="E61" s="76"/>
      <c r="F61" s="76"/>
      <c r="G61" s="76"/>
      <c r="H61" s="76"/>
    </row>
    <row r="62" spans="1:8" x14ac:dyDescent="0.15">
      <c r="A62" s="76"/>
      <c r="B62" s="76"/>
      <c r="C62" s="76"/>
      <c r="D62" s="76"/>
      <c r="E62" s="76"/>
      <c r="F62" s="76"/>
      <c r="G62" s="76"/>
      <c r="H62" s="76"/>
    </row>
    <row r="63" spans="1:8" x14ac:dyDescent="0.15">
      <c r="A63" s="76"/>
      <c r="B63" s="76"/>
      <c r="C63" s="76"/>
      <c r="D63" s="76"/>
      <c r="E63" s="76"/>
      <c r="F63" s="76"/>
      <c r="G63" s="76"/>
      <c r="H63" s="76"/>
    </row>
    <row r="64" spans="1:8" x14ac:dyDescent="0.15">
      <c r="A64" s="76"/>
      <c r="B64" s="76"/>
      <c r="C64" s="76"/>
      <c r="D64" s="76"/>
      <c r="E64" s="76"/>
      <c r="F64" s="76"/>
      <c r="G64" s="76"/>
      <c r="H64" s="76"/>
    </row>
    <row r="65" spans="1:8" x14ac:dyDescent="0.15">
      <c r="A65" s="76"/>
      <c r="B65" s="76"/>
      <c r="C65" s="76"/>
      <c r="D65" s="76"/>
      <c r="E65" s="76"/>
      <c r="F65" s="76"/>
      <c r="G65" s="76"/>
      <c r="H65" s="76"/>
    </row>
    <row r="66" spans="1:8" x14ac:dyDescent="0.15">
      <c r="A66" s="76"/>
      <c r="B66" s="76"/>
      <c r="C66" s="76"/>
      <c r="D66" s="76"/>
      <c r="E66" s="76"/>
      <c r="F66" s="76"/>
      <c r="G66" s="76"/>
      <c r="H66" s="76"/>
    </row>
    <row r="67" spans="1:8" x14ac:dyDescent="0.15">
      <c r="A67" s="76"/>
      <c r="B67" s="76"/>
      <c r="C67" s="76"/>
      <c r="D67" s="76"/>
      <c r="E67" s="76"/>
      <c r="F67" s="76"/>
      <c r="G67" s="76"/>
      <c r="H67" s="76"/>
    </row>
    <row r="68" spans="1:8" x14ac:dyDescent="0.15">
      <c r="A68" s="76"/>
      <c r="B68" s="76"/>
      <c r="C68" s="76"/>
      <c r="D68" s="76"/>
      <c r="E68" s="76"/>
      <c r="F68" s="76"/>
      <c r="G68" s="76"/>
      <c r="H68" s="76"/>
    </row>
    <row r="69" spans="1:8" x14ac:dyDescent="0.15">
      <c r="A69" s="76"/>
      <c r="B69" s="76"/>
      <c r="C69" s="76"/>
      <c r="D69" s="76"/>
      <c r="E69" s="76"/>
      <c r="F69" s="76"/>
      <c r="G69" s="76"/>
      <c r="H69" s="76"/>
    </row>
    <row r="70" spans="1:8" x14ac:dyDescent="0.15">
      <c r="A70" s="76"/>
      <c r="B70" s="76"/>
      <c r="C70" s="76"/>
      <c r="D70" s="76"/>
      <c r="E70" s="76"/>
      <c r="F70" s="76"/>
      <c r="G70" s="76"/>
      <c r="H70" s="76"/>
    </row>
    <row r="71" spans="1:8" x14ac:dyDescent="0.15">
      <c r="A71" s="76"/>
      <c r="B71" s="76"/>
      <c r="C71" s="76"/>
      <c r="D71" s="76"/>
      <c r="E71" s="76"/>
      <c r="F71" s="76"/>
      <c r="G71" s="76"/>
      <c r="H71" s="76"/>
    </row>
    <row r="72" spans="1:8" x14ac:dyDescent="0.15">
      <c r="A72" s="76"/>
      <c r="B72" s="76"/>
      <c r="C72" s="76"/>
      <c r="D72" s="76"/>
      <c r="E72" s="76"/>
      <c r="F72" s="76"/>
      <c r="G72" s="76"/>
      <c r="H72" s="76"/>
    </row>
    <row r="73" spans="1:8" x14ac:dyDescent="0.15">
      <c r="A73" s="76"/>
      <c r="B73" s="76"/>
      <c r="C73" s="76"/>
      <c r="D73" s="76"/>
      <c r="E73" s="76"/>
      <c r="F73" s="76"/>
      <c r="G73" s="76"/>
      <c r="H73" s="76"/>
    </row>
    <row r="74" spans="1:8" x14ac:dyDescent="0.15">
      <c r="A74" s="76"/>
      <c r="B74" s="76"/>
      <c r="C74" s="76"/>
      <c r="D74" s="76"/>
      <c r="E74" s="76"/>
      <c r="F74" s="76"/>
      <c r="G74" s="76"/>
      <c r="H74" s="76"/>
    </row>
    <row r="75" spans="1:8" x14ac:dyDescent="0.15">
      <c r="A75" s="76"/>
      <c r="B75" s="76"/>
      <c r="C75" s="76"/>
      <c r="D75" s="76"/>
      <c r="E75" s="76"/>
      <c r="F75" s="76"/>
      <c r="G75" s="76"/>
      <c r="H75" s="76"/>
    </row>
    <row r="76" spans="1:8" x14ac:dyDescent="0.15">
      <c r="A76" s="76"/>
      <c r="B76" s="76"/>
      <c r="C76" s="76"/>
      <c r="D76" s="76"/>
      <c r="E76" s="76"/>
      <c r="F76" s="76"/>
      <c r="G76" s="76"/>
      <c r="H76" s="76"/>
    </row>
    <row r="77" spans="1:8" x14ac:dyDescent="0.15">
      <c r="A77" s="76"/>
      <c r="B77" s="76"/>
      <c r="C77" s="76"/>
      <c r="D77" s="76"/>
      <c r="E77" s="76"/>
      <c r="F77" s="76"/>
      <c r="G77" s="76"/>
      <c r="H77" s="76"/>
    </row>
    <row r="78" spans="1:8" x14ac:dyDescent="0.15">
      <c r="A78" s="76"/>
      <c r="B78" s="76"/>
      <c r="C78" s="76"/>
      <c r="D78" s="76"/>
      <c r="E78" s="76"/>
      <c r="F78" s="76"/>
      <c r="G78" s="76"/>
      <c r="H78" s="76"/>
    </row>
    <row r="79" spans="1:8" x14ac:dyDescent="0.15">
      <c r="A79" s="76"/>
      <c r="B79" s="76"/>
      <c r="C79" s="76"/>
      <c r="D79" s="76"/>
      <c r="E79" s="76"/>
      <c r="F79" s="76"/>
      <c r="G79" s="76"/>
      <c r="H79" s="76"/>
    </row>
    <row r="80" spans="1:8" x14ac:dyDescent="0.15">
      <c r="A80" s="76"/>
      <c r="B80" s="76"/>
      <c r="C80" s="76"/>
      <c r="D80" s="76"/>
      <c r="E80" s="76"/>
      <c r="F80" s="76"/>
      <c r="G80" s="76"/>
      <c r="H80" s="76"/>
    </row>
    <row r="81" spans="1:8" x14ac:dyDescent="0.15">
      <c r="A81" s="76"/>
      <c r="B81" s="76"/>
      <c r="C81" s="76"/>
      <c r="D81" s="76"/>
      <c r="E81" s="76"/>
      <c r="F81" s="76"/>
      <c r="G81" s="76"/>
      <c r="H81" s="76"/>
    </row>
    <row r="82" spans="1:8" x14ac:dyDescent="0.15">
      <c r="A82" s="76"/>
      <c r="B82" s="76"/>
      <c r="C82" s="76"/>
      <c r="D82" s="76"/>
      <c r="E82" s="76"/>
      <c r="F82" s="76"/>
      <c r="G82" s="76"/>
      <c r="H82" s="76"/>
    </row>
    <row r="83" spans="1:8" x14ac:dyDescent="0.15">
      <c r="A83" s="76"/>
      <c r="B83" s="76"/>
      <c r="C83" s="76"/>
      <c r="D83" s="76"/>
      <c r="E83" s="76"/>
      <c r="F83" s="76"/>
      <c r="G83" s="76"/>
      <c r="H83" s="76"/>
    </row>
    <row r="84" spans="1:8" x14ac:dyDescent="0.15">
      <c r="A84" s="76"/>
      <c r="B84" s="76"/>
      <c r="C84" s="76"/>
      <c r="D84" s="76"/>
      <c r="E84" s="76"/>
      <c r="F84" s="76"/>
      <c r="G84" s="76"/>
      <c r="H84" s="76"/>
    </row>
    <row r="85" spans="1:8" x14ac:dyDescent="0.15">
      <c r="A85" s="76"/>
      <c r="B85" s="76"/>
      <c r="C85" s="76"/>
      <c r="D85" s="76"/>
      <c r="E85" s="76"/>
      <c r="F85" s="76"/>
      <c r="G85" s="76"/>
      <c r="H85" s="76"/>
    </row>
    <row r="86" spans="1:8" x14ac:dyDescent="0.15">
      <c r="A86" s="76"/>
      <c r="B86" s="76"/>
      <c r="C86" s="76"/>
      <c r="D86" s="76"/>
      <c r="E86" s="76"/>
      <c r="F86" s="76"/>
      <c r="G86" s="76"/>
      <c r="H86" s="76"/>
    </row>
    <row r="87" spans="1:8" x14ac:dyDescent="0.15">
      <c r="A87" s="76"/>
      <c r="B87" s="76"/>
      <c r="C87" s="76"/>
      <c r="D87" s="76"/>
      <c r="E87" s="76"/>
      <c r="F87" s="76"/>
      <c r="G87" s="76"/>
      <c r="H87" s="76"/>
    </row>
    <row r="88" spans="1:8" x14ac:dyDescent="0.15">
      <c r="A88" s="76"/>
      <c r="B88" s="76"/>
      <c r="C88" s="76"/>
      <c r="D88" s="76"/>
      <c r="E88" s="76"/>
      <c r="F88" s="76"/>
      <c r="G88" s="76"/>
      <c r="H88" s="76"/>
    </row>
    <row r="89" spans="1:8" x14ac:dyDescent="0.15">
      <c r="A89" s="76"/>
      <c r="B89" s="76"/>
      <c r="C89" s="76"/>
      <c r="D89" s="76"/>
      <c r="E89" s="76"/>
      <c r="F89" s="76"/>
      <c r="G89" s="76"/>
      <c r="H89" s="76"/>
    </row>
    <row r="90" spans="1:8" x14ac:dyDescent="0.15">
      <c r="A90" s="76"/>
      <c r="B90" s="76"/>
      <c r="C90" s="76"/>
      <c r="D90" s="76"/>
      <c r="E90" s="76"/>
      <c r="F90" s="76"/>
      <c r="G90" s="76"/>
      <c r="H90" s="76"/>
    </row>
    <row r="91" spans="1:8" x14ac:dyDescent="0.15">
      <c r="A91" s="76"/>
      <c r="B91" s="76"/>
      <c r="C91" s="76"/>
      <c r="D91" s="76"/>
      <c r="E91" s="76"/>
      <c r="F91" s="76"/>
      <c r="G91" s="76"/>
      <c r="H91" s="76"/>
    </row>
    <row r="92" spans="1:8" x14ac:dyDescent="0.15">
      <c r="A92" s="76"/>
      <c r="B92" s="76"/>
      <c r="C92" s="76"/>
      <c r="D92" s="76"/>
      <c r="E92" s="76"/>
      <c r="F92" s="76"/>
      <c r="G92" s="76"/>
      <c r="H92" s="76"/>
    </row>
    <row r="93" spans="1:8" x14ac:dyDescent="0.15">
      <c r="A93" s="76"/>
      <c r="B93" s="76"/>
      <c r="C93" s="76"/>
      <c r="D93" s="76"/>
      <c r="E93" s="76"/>
      <c r="F93" s="76"/>
      <c r="G93" s="76"/>
      <c r="H93" s="76"/>
    </row>
    <row r="94" spans="1:8" x14ac:dyDescent="0.15">
      <c r="A94" s="76"/>
      <c r="B94" s="76"/>
      <c r="C94" s="76"/>
      <c r="D94" s="76"/>
      <c r="E94" s="76"/>
      <c r="F94" s="76"/>
      <c r="G94" s="76"/>
      <c r="H94" s="76"/>
    </row>
    <row r="95" spans="1:8" x14ac:dyDescent="0.15">
      <c r="A95" s="76"/>
      <c r="B95" s="76"/>
      <c r="C95" s="76"/>
      <c r="D95" s="76"/>
      <c r="E95" s="76"/>
      <c r="F95" s="76"/>
      <c r="G95" s="76"/>
      <c r="H95" s="76"/>
    </row>
    <row r="96" spans="1:8" x14ac:dyDescent="0.15">
      <c r="A96" s="76"/>
      <c r="B96" s="76"/>
      <c r="C96" s="76"/>
      <c r="D96" s="76"/>
      <c r="E96" s="76"/>
      <c r="F96" s="76"/>
      <c r="G96" s="76"/>
      <c r="H96" s="76"/>
    </row>
    <row r="97" spans="1:8" x14ac:dyDescent="0.15">
      <c r="A97" s="76"/>
      <c r="B97" s="76"/>
      <c r="C97" s="76"/>
      <c r="D97" s="76"/>
      <c r="E97" s="76"/>
      <c r="F97" s="76"/>
      <c r="G97" s="76"/>
      <c r="H97" s="76"/>
    </row>
    <row r="98" spans="1:8" x14ac:dyDescent="0.15">
      <c r="A98" s="76"/>
      <c r="B98" s="76"/>
      <c r="C98" s="76"/>
      <c r="D98" s="76"/>
      <c r="E98" s="76"/>
      <c r="F98" s="76"/>
      <c r="G98" s="76"/>
      <c r="H98" s="76"/>
    </row>
    <row r="99" spans="1:8" x14ac:dyDescent="0.15">
      <c r="A99" s="76"/>
      <c r="B99" s="76"/>
      <c r="C99" s="76"/>
      <c r="D99" s="76"/>
      <c r="E99" s="76"/>
      <c r="F99" s="76"/>
      <c r="G99" s="76"/>
      <c r="H99" s="76"/>
    </row>
    <row r="100" spans="1:8" x14ac:dyDescent="0.15">
      <c r="A100" s="76"/>
      <c r="B100" s="76"/>
      <c r="C100" s="76"/>
      <c r="D100" s="76"/>
      <c r="E100" s="76"/>
      <c r="F100" s="76"/>
      <c r="G100" s="76"/>
      <c r="H100" s="76"/>
    </row>
    <row r="101" spans="1:8" x14ac:dyDescent="0.15">
      <c r="A101" s="76"/>
      <c r="B101" s="76"/>
      <c r="C101" s="76"/>
      <c r="D101" s="76"/>
      <c r="E101" s="76"/>
      <c r="F101" s="76"/>
      <c r="G101" s="76"/>
      <c r="H101" s="76"/>
    </row>
    <row r="102" spans="1:8" x14ac:dyDescent="0.15">
      <c r="A102" s="76"/>
      <c r="B102" s="76"/>
      <c r="C102" s="76"/>
      <c r="D102" s="76"/>
      <c r="E102" s="76"/>
      <c r="F102" s="76"/>
      <c r="G102" s="76"/>
      <c r="H102" s="76"/>
    </row>
    <row r="103" spans="1:8" x14ac:dyDescent="0.15">
      <c r="A103" s="76"/>
      <c r="B103" s="76"/>
      <c r="C103" s="76"/>
      <c r="D103" s="76"/>
      <c r="E103" s="76"/>
      <c r="F103" s="76"/>
      <c r="G103" s="76"/>
      <c r="H103" s="76"/>
    </row>
    <row r="104" spans="1:8" x14ac:dyDescent="0.15">
      <c r="A104" s="76"/>
      <c r="B104" s="76"/>
      <c r="C104" s="76"/>
      <c r="D104" s="76"/>
      <c r="E104" s="76"/>
      <c r="F104" s="76"/>
      <c r="G104" s="76"/>
      <c r="H104" s="76"/>
    </row>
    <row r="105" spans="1:8" x14ac:dyDescent="0.15">
      <c r="A105" s="76"/>
      <c r="B105" s="76"/>
      <c r="C105" s="76"/>
      <c r="D105" s="76"/>
      <c r="E105" s="76"/>
      <c r="F105" s="76"/>
      <c r="G105" s="76"/>
      <c r="H105" s="76"/>
    </row>
    <row r="106" spans="1:8" x14ac:dyDescent="0.15">
      <c r="A106" s="76"/>
      <c r="B106" s="76"/>
      <c r="C106" s="76"/>
      <c r="D106" s="76"/>
      <c r="E106" s="76"/>
      <c r="F106" s="76"/>
      <c r="G106" s="76"/>
      <c r="H106" s="76"/>
    </row>
    <row r="107" spans="1:8" x14ac:dyDescent="0.15">
      <c r="A107" s="76"/>
      <c r="B107" s="76"/>
      <c r="C107" s="76"/>
      <c r="D107" s="76"/>
      <c r="E107" s="76"/>
      <c r="F107" s="76"/>
      <c r="G107" s="76"/>
      <c r="H107" s="76"/>
    </row>
    <row r="108" spans="1:8" x14ac:dyDescent="0.15">
      <c r="A108" s="76"/>
      <c r="B108" s="76"/>
      <c r="C108" s="76"/>
      <c r="D108" s="76"/>
      <c r="E108" s="76"/>
      <c r="F108" s="76"/>
      <c r="G108" s="76"/>
      <c r="H108" s="76"/>
    </row>
    <row r="109" spans="1:8" x14ac:dyDescent="0.15">
      <c r="A109" s="76"/>
      <c r="B109" s="76"/>
      <c r="C109" s="76"/>
      <c r="D109" s="76"/>
      <c r="E109" s="76"/>
      <c r="F109" s="76"/>
      <c r="G109" s="76"/>
      <c r="H109" s="76"/>
    </row>
    <row r="110" spans="1:8" x14ac:dyDescent="0.15">
      <c r="A110" s="76"/>
      <c r="B110" s="76"/>
      <c r="C110" s="76"/>
      <c r="D110" s="76"/>
      <c r="E110" s="76"/>
      <c r="F110" s="76"/>
      <c r="G110" s="76"/>
      <c r="H110" s="76"/>
    </row>
    <row r="111" spans="1:8" x14ac:dyDescent="0.15">
      <c r="A111" s="76"/>
      <c r="B111" s="76"/>
      <c r="C111" s="76"/>
      <c r="D111" s="76"/>
      <c r="E111" s="76"/>
      <c r="F111" s="76"/>
      <c r="G111" s="76"/>
      <c r="H111" s="76"/>
    </row>
    <row r="112" spans="1:8" x14ac:dyDescent="0.15">
      <c r="A112" s="76"/>
      <c r="B112" s="76"/>
      <c r="C112" s="76"/>
      <c r="D112" s="76"/>
      <c r="E112" s="76"/>
      <c r="F112" s="76"/>
      <c r="G112" s="76"/>
      <c r="H112" s="76"/>
    </row>
    <row r="113" spans="1:8" x14ac:dyDescent="0.15">
      <c r="A113" s="76"/>
      <c r="B113" s="76"/>
      <c r="C113" s="76"/>
      <c r="D113" s="76"/>
      <c r="E113" s="76"/>
      <c r="F113" s="76"/>
      <c r="G113" s="76"/>
      <c r="H113" s="76"/>
    </row>
    <row r="114" spans="1:8" x14ac:dyDescent="0.15">
      <c r="A114" s="76"/>
      <c r="B114" s="76"/>
      <c r="C114" s="76"/>
      <c r="D114" s="76"/>
      <c r="E114" s="76"/>
      <c r="F114" s="76"/>
      <c r="G114" s="76"/>
      <c r="H114" s="76"/>
    </row>
    <row r="115" spans="1:8" x14ac:dyDescent="0.15">
      <c r="A115" s="76"/>
      <c r="B115" s="76"/>
      <c r="C115" s="76"/>
      <c r="D115" s="76"/>
      <c r="E115" s="76"/>
      <c r="F115" s="76"/>
      <c r="G115" s="76"/>
      <c r="H115" s="76"/>
    </row>
    <row r="116" spans="1:8" x14ac:dyDescent="0.15">
      <c r="A116" s="76"/>
      <c r="B116" s="76"/>
      <c r="C116" s="76"/>
      <c r="D116" s="76"/>
      <c r="E116" s="76"/>
      <c r="F116" s="76"/>
      <c r="G116" s="76"/>
      <c r="H116" s="76"/>
    </row>
    <row r="117" spans="1:8" x14ac:dyDescent="0.15">
      <c r="A117" s="76"/>
      <c r="B117" s="76"/>
      <c r="C117" s="76"/>
      <c r="D117" s="76"/>
      <c r="E117" s="76"/>
      <c r="F117" s="76"/>
      <c r="G117" s="76"/>
      <c r="H117" s="76"/>
    </row>
    <row r="118" spans="1:8" x14ac:dyDescent="0.15">
      <c r="A118" s="76"/>
      <c r="B118" s="76"/>
      <c r="C118" s="76"/>
      <c r="D118" s="76"/>
      <c r="E118" s="76"/>
      <c r="F118" s="76"/>
      <c r="G118" s="76"/>
      <c r="H118" s="76"/>
    </row>
    <row r="119" spans="1:8" x14ac:dyDescent="0.15">
      <c r="A119" s="76"/>
      <c r="B119" s="76"/>
      <c r="C119" s="76"/>
      <c r="D119" s="76"/>
      <c r="E119" s="76"/>
      <c r="F119" s="76"/>
      <c r="G119" s="76"/>
      <c r="H119" s="76"/>
    </row>
    <row r="120" spans="1:8" x14ac:dyDescent="0.15">
      <c r="A120" s="76"/>
      <c r="B120" s="76"/>
      <c r="C120" s="76"/>
      <c r="D120" s="76"/>
      <c r="E120" s="76"/>
      <c r="F120" s="76"/>
      <c r="G120" s="76"/>
      <c r="H120" s="76"/>
    </row>
    <row r="121" spans="1:8" x14ac:dyDescent="0.15">
      <c r="A121" s="76"/>
      <c r="B121" s="76"/>
      <c r="C121" s="76"/>
      <c r="D121" s="76"/>
      <c r="E121" s="76"/>
      <c r="F121" s="76"/>
      <c r="G121" s="76"/>
      <c r="H121" s="76"/>
    </row>
    <row r="122" spans="1:8" x14ac:dyDescent="0.15">
      <c r="A122" s="76"/>
      <c r="B122" s="76"/>
      <c r="C122" s="76"/>
      <c r="D122" s="76"/>
      <c r="E122" s="76"/>
      <c r="F122" s="76"/>
      <c r="G122" s="76"/>
      <c r="H122" s="76"/>
    </row>
    <row r="123" spans="1:8" x14ac:dyDescent="0.15">
      <c r="A123" s="76"/>
      <c r="B123" s="76"/>
      <c r="C123" s="76"/>
      <c r="D123" s="76"/>
      <c r="E123" s="76"/>
      <c r="F123" s="76"/>
      <c r="G123" s="76"/>
      <c r="H123" s="76"/>
    </row>
    <row r="124" spans="1:8" x14ac:dyDescent="0.15">
      <c r="A124" s="76"/>
      <c r="B124" s="76"/>
      <c r="C124" s="76"/>
      <c r="D124" s="76"/>
      <c r="E124" s="76"/>
      <c r="F124" s="76"/>
      <c r="G124" s="76"/>
      <c r="H124" s="76"/>
    </row>
    <row r="125" spans="1:8" x14ac:dyDescent="0.15">
      <c r="A125" s="76"/>
      <c r="B125" s="76"/>
      <c r="C125" s="76"/>
      <c r="D125" s="76"/>
      <c r="E125" s="76"/>
      <c r="F125" s="76"/>
      <c r="G125" s="76"/>
      <c r="H125" s="76"/>
    </row>
    <row r="126" spans="1:8" x14ac:dyDescent="0.15">
      <c r="A126" s="76"/>
      <c r="B126" s="76"/>
      <c r="C126" s="76"/>
      <c r="D126" s="76"/>
      <c r="E126" s="76"/>
      <c r="F126" s="76"/>
      <c r="G126" s="76"/>
      <c r="H126" s="76"/>
    </row>
    <row r="127" spans="1:8" x14ac:dyDescent="0.15">
      <c r="A127" s="76"/>
      <c r="B127" s="76"/>
      <c r="C127" s="76"/>
      <c r="D127" s="76"/>
      <c r="E127" s="76"/>
      <c r="F127" s="76"/>
      <c r="G127" s="76"/>
      <c r="H127" s="76"/>
    </row>
    <row r="128" spans="1:8" x14ac:dyDescent="0.15">
      <c r="A128" s="76"/>
      <c r="B128" s="76"/>
      <c r="C128" s="76"/>
      <c r="D128" s="76"/>
      <c r="E128" s="76"/>
      <c r="F128" s="76"/>
      <c r="G128" s="76"/>
      <c r="H128" s="76"/>
    </row>
    <row r="129" spans="1:8" x14ac:dyDescent="0.15">
      <c r="A129" s="76"/>
      <c r="B129" s="76"/>
      <c r="C129" s="76"/>
      <c r="D129" s="76"/>
      <c r="E129" s="76"/>
      <c r="F129" s="76"/>
      <c r="G129" s="76"/>
      <c r="H129" s="76"/>
    </row>
    <row r="130" spans="1:8" x14ac:dyDescent="0.15">
      <c r="A130" s="76"/>
      <c r="B130" s="76"/>
      <c r="C130" s="76"/>
      <c r="D130" s="76"/>
      <c r="E130" s="76"/>
      <c r="F130" s="76"/>
      <c r="G130" s="76"/>
      <c r="H130" s="76"/>
    </row>
    <row r="131" spans="1:8" x14ac:dyDescent="0.15">
      <c r="A131" s="76"/>
      <c r="B131" s="76"/>
      <c r="C131" s="76"/>
      <c r="D131" s="76"/>
      <c r="E131" s="76"/>
      <c r="F131" s="76"/>
      <c r="G131" s="76"/>
      <c r="H131" s="76"/>
    </row>
    <row r="132" spans="1:8" x14ac:dyDescent="0.15">
      <c r="A132" s="76"/>
      <c r="B132" s="76"/>
      <c r="C132" s="76"/>
      <c r="D132" s="76"/>
      <c r="E132" s="76"/>
      <c r="F132" s="76"/>
      <c r="G132" s="76"/>
      <c r="H132" s="76"/>
    </row>
    <row r="133" spans="1:8" x14ac:dyDescent="0.15">
      <c r="A133" s="76"/>
      <c r="B133" s="76"/>
      <c r="C133" s="76"/>
      <c r="D133" s="76"/>
      <c r="E133" s="76"/>
      <c r="F133" s="76"/>
      <c r="G133" s="76"/>
      <c r="H133" s="76"/>
    </row>
    <row r="134" spans="1:8" x14ac:dyDescent="0.15">
      <c r="A134" s="76"/>
      <c r="B134" s="76"/>
      <c r="C134" s="76"/>
      <c r="D134" s="76"/>
      <c r="E134" s="76"/>
      <c r="F134" s="76"/>
      <c r="G134" s="76"/>
      <c r="H134" s="76"/>
    </row>
    <row r="135" spans="1:8" x14ac:dyDescent="0.15">
      <c r="A135" s="76"/>
      <c r="B135" s="76"/>
      <c r="C135" s="76"/>
      <c r="D135" s="76"/>
      <c r="E135" s="76"/>
      <c r="F135" s="76"/>
      <c r="G135" s="76"/>
      <c r="H135" s="76"/>
    </row>
    <row r="136" spans="1:8" x14ac:dyDescent="0.15">
      <c r="A136" s="76"/>
      <c r="B136" s="76"/>
      <c r="C136" s="76"/>
      <c r="D136" s="76"/>
      <c r="E136" s="76"/>
      <c r="F136" s="76"/>
      <c r="G136" s="76"/>
      <c r="H136" s="76"/>
    </row>
    <row r="137" spans="1:8" x14ac:dyDescent="0.15">
      <c r="A137" s="76"/>
      <c r="B137" s="76"/>
      <c r="C137" s="76"/>
      <c r="D137" s="76"/>
      <c r="E137" s="76"/>
      <c r="F137" s="76"/>
      <c r="G137" s="76"/>
      <c r="H137" s="76"/>
    </row>
    <row r="138" spans="1:8" x14ac:dyDescent="0.15">
      <c r="A138" s="76"/>
      <c r="B138" s="76"/>
      <c r="C138" s="76"/>
      <c r="D138" s="76"/>
      <c r="E138" s="76"/>
      <c r="F138" s="76"/>
      <c r="G138" s="76"/>
      <c r="H138" s="76"/>
    </row>
    <row r="139" spans="1:8" x14ac:dyDescent="0.15">
      <c r="A139" s="76"/>
      <c r="B139" s="76"/>
      <c r="C139" s="76"/>
      <c r="D139" s="76"/>
      <c r="E139" s="76"/>
      <c r="F139" s="76"/>
      <c r="G139" s="76"/>
      <c r="H139" s="76"/>
    </row>
    <row r="140" spans="1:8" x14ac:dyDescent="0.15">
      <c r="A140" s="76"/>
      <c r="B140" s="76"/>
      <c r="C140" s="76"/>
      <c r="D140" s="76"/>
      <c r="E140" s="76"/>
      <c r="F140" s="76"/>
      <c r="G140" s="76"/>
      <c r="H140" s="76"/>
    </row>
    <row r="141" spans="1:8" x14ac:dyDescent="0.15">
      <c r="A141" s="76"/>
      <c r="B141" s="76"/>
      <c r="C141" s="76"/>
      <c r="D141" s="76"/>
      <c r="E141" s="76"/>
      <c r="F141" s="76"/>
      <c r="G141" s="76"/>
      <c r="H141" s="76"/>
    </row>
    <row r="142" spans="1:8" x14ac:dyDescent="0.15">
      <c r="A142" s="76"/>
      <c r="B142" s="76"/>
      <c r="C142" s="76"/>
      <c r="D142" s="76"/>
      <c r="E142" s="76"/>
      <c r="F142" s="76"/>
      <c r="G142" s="76"/>
      <c r="H142" s="76"/>
    </row>
    <row r="143" spans="1:8" x14ac:dyDescent="0.15">
      <c r="A143" s="76"/>
      <c r="B143" s="76"/>
      <c r="C143" s="76"/>
      <c r="D143" s="76"/>
      <c r="E143" s="76"/>
      <c r="F143" s="76"/>
      <c r="G143" s="76"/>
      <c r="H143" s="76"/>
    </row>
    <row r="144" spans="1:8" x14ac:dyDescent="0.15">
      <c r="A144" s="76"/>
      <c r="B144" s="76"/>
      <c r="C144" s="76"/>
      <c r="D144" s="76"/>
      <c r="E144" s="76"/>
      <c r="F144" s="76"/>
      <c r="G144" s="76"/>
      <c r="H144" s="76"/>
    </row>
    <row r="145" spans="1:8" x14ac:dyDescent="0.15">
      <c r="A145" s="76"/>
      <c r="B145" s="76"/>
      <c r="C145" s="76"/>
      <c r="D145" s="76"/>
      <c r="E145" s="76"/>
      <c r="F145" s="76"/>
      <c r="G145" s="76"/>
      <c r="H145" s="76"/>
    </row>
    <row r="146" spans="1:8" x14ac:dyDescent="0.15">
      <c r="A146" s="76"/>
      <c r="B146" s="76"/>
      <c r="C146" s="76"/>
      <c r="D146" s="76"/>
      <c r="E146" s="76"/>
      <c r="F146" s="76"/>
      <c r="G146" s="76"/>
      <c r="H146" s="76"/>
    </row>
    <row r="147" spans="1:8" x14ac:dyDescent="0.15">
      <c r="A147" s="76"/>
      <c r="B147" s="76"/>
      <c r="C147" s="76"/>
      <c r="D147" s="76"/>
      <c r="E147" s="76"/>
      <c r="F147" s="76"/>
      <c r="G147" s="76"/>
      <c r="H147" s="76"/>
    </row>
    <row r="148" spans="1:8" x14ac:dyDescent="0.15">
      <c r="A148" s="76"/>
      <c r="B148" s="76"/>
      <c r="C148" s="76"/>
      <c r="D148" s="76"/>
      <c r="E148" s="76"/>
      <c r="F148" s="76"/>
      <c r="G148" s="76"/>
      <c r="H148" s="76"/>
    </row>
    <row r="149" spans="1:8" x14ac:dyDescent="0.15">
      <c r="A149" s="76"/>
      <c r="B149" s="76"/>
      <c r="C149" s="76"/>
      <c r="D149" s="76"/>
      <c r="E149" s="76"/>
      <c r="F149" s="76"/>
      <c r="G149" s="76"/>
      <c r="H149" s="76"/>
    </row>
    <row r="150" spans="1:8" x14ac:dyDescent="0.15">
      <c r="A150" s="76"/>
      <c r="B150" s="76"/>
      <c r="C150" s="76"/>
      <c r="D150" s="76"/>
      <c r="E150" s="76"/>
      <c r="F150" s="76"/>
      <c r="G150" s="76"/>
      <c r="H150" s="76"/>
    </row>
    <row r="151" spans="1:8" x14ac:dyDescent="0.15">
      <c r="A151" s="76"/>
      <c r="B151" s="76"/>
      <c r="C151" s="76"/>
      <c r="D151" s="76"/>
      <c r="E151" s="76"/>
      <c r="F151" s="76"/>
      <c r="G151" s="76"/>
      <c r="H151" s="76"/>
    </row>
    <row r="152" spans="1:8" x14ac:dyDescent="0.15">
      <c r="A152" s="76"/>
      <c r="B152" s="76"/>
      <c r="C152" s="76"/>
      <c r="D152" s="76"/>
      <c r="E152" s="76"/>
      <c r="F152" s="76"/>
      <c r="G152" s="76"/>
      <c r="H152" s="76"/>
    </row>
    <row r="153" spans="1:8" x14ac:dyDescent="0.15">
      <c r="A153" s="76"/>
      <c r="B153" s="76"/>
      <c r="C153" s="76"/>
      <c r="D153" s="76"/>
      <c r="E153" s="76"/>
      <c r="F153" s="76"/>
      <c r="G153" s="76"/>
      <c r="H153" s="76"/>
    </row>
    <row r="154" spans="1:8" x14ac:dyDescent="0.15">
      <c r="A154" s="76"/>
      <c r="B154" s="76"/>
      <c r="C154" s="76"/>
      <c r="D154" s="76"/>
      <c r="E154" s="76"/>
      <c r="F154" s="76"/>
      <c r="G154" s="76"/>
      <c r="H154" s="76"/>
    </row>
    <row r="155" spans="1:8" x14ac:dyDescent="0.15">
      <c r="A155" s="76"/>
      <c r="B155" s="76"/>
      <c r="C155" s="76"/>
      <c r="D155" s="76"/>
      <c r="E155" s="76"/>
      <c r="F155" s="76"/>
      <c r="G155" s="76"/>
      <c r="H155" s="76"/>
    </row>
    <row r="156" spans="1:8" x14ac:dyDescent="0.15">
      <c r="A156" s="76"/>
      <c r="B156" s="76"/>
      <c r="C156" s="76"/>
      <c r="D156" s="76"/>
      <c r="E156" s="76"/>
      <c r="F156" s="76"/>
      <c r="G156" s="76"/>
      <c r="H156" s="76"/>
    </row>
    <row r="157" spans="1:8" x14ac:dyDescent="0.15">
      <c r="A157" s="76"/>
      <c r="B157" s="76"/>
      <c r="C157" s="76"/>
      <c r="D157" s="76"/>
      <c r="E157" s="76"/>
      <c r="F157" s="76"/>
      <c r="G157" s="76"/>
      <c r="H157" s="76"/>
    </row>
    <row r="158" spans="1:8" x14ac:dyDescent="0.15">
      <c r="A158" s="76"/>
      <c r="B158" s="76"/>
      <c r="C158" s="76"/>
      <c r="D158" s="76"/>
      <c r="E158" s="76"/>
      <c r="F158" s="76"/>
      <c r="G158" s="76"/>
      <c r="H158" s="76"/>
    </row>
    <row r="159" spans="1:8" x14ac:dyDescent="0.15">
      <c r="A159" s="76"/>
      <c r="B159" s="76"/>
      <c r="C159" s="76"/>
      <c r="D159" s="76"/>
      <c r="E159" s="76"/>
      <c r="F159" s="76"/>
      <c r="G159" s="76"/>
      <c r="H159" s="76"/>
    </row>
    <row r="160" spans="1:8" x14ac:dyDescent="0.15">
      <c r="A160" s="76"/>
      <c r="B160" s="76"/>
      <c r="C160" s="76"/>
      <c r="D160" s="76"/>
      <c r="E160" s="76"/>
      <c r="F160" s="76"/>
      <c r="G160" s="76"/>
      <c r="H160" s="76"/>
    </row>
    <row r="161" spans="1:8" x14ac:dyDescent="0.15">
      <c r="A161" s="76"/>
      <c r="B161" s="76"/>
      <c r="C161" s="76"/>
      <c r="D161" s="76"/>
      <c r="E161" s="76"/>
      <c r="F161" s="76"/>
      <c r="G161" s="76"/>
      <c r="H161" s="76"/>
    </row>
    <row r="162" spans="1:8" x14ac:dyDescent="0.15">
      <c r="A162" s="76"/>
      <c r="B162" s="76"/>
      <c r="C162" s="76"/>
      <c r="D162" s="76"/>
      <c r="E162" s="76"/>
      <c r="F162" s="76"/>
      <c r="G162" s="76"/>
      <c r="H162" s="76"/>
    </row>
    <row r="163" spans="1:8" x14ac:dyDescent="0.15">
      <c r="A163" s="76"/>
      <c r="B163" s="76"/>
      <c r="C163" s="76"/>
      <c r="D163" s="76"/>
      <c r="E163" s="76"/>
      <c r="F163" s="76"/>
      <c r="G163" s="76"/>
      <c r="H163" s="76"/>
    </row>
    <row r="164" spans="1:8" x14ac:dyDescent="0.15">
      <c r="A164" s="76"/>
      <c r="B164" s="76"/>
      <c r="C164" s="76"/>
      <c r="D164" s="76"/>
      <c r="E164" s="76"/>
      <c r="F164" s="76"/>
      <c r="G164" s="76"/>
      <c r="H164" s="76"/>
    </row>
    <row r="165" spans="1:8" x14ac:dyDescent="0.15">
      <c r="A165" s="76"/>
      <c r="B165" s="76"/>
      <c r="C165" s="76"/>
      <c r="D165" s="76"/>
      <c r="E165" s="76"/>
      <c r="F165" s="76"/>
      <c r="G165" s="76"/>
      <c r="H165" s="76"/>
    </row>
    <row r="166" spans="1:8" x14ac:dyDescent="0.15">
      <c r="A166" s="76"/>
      <c r="B166" s="76"/>
      <c r="C166" s="76"/>
      <c r="D166" s="76"/>
      <c r="E166" s="76"/>
      <c r="F166" s="76"/>
      <c r="G166" s="76"/>
      <c r="H166" s="76"/>
    </row>
    <row r="167" spans="1:8" x14ac:dyDescent="0.15">
      <c r="A167" s="76"/>
      <c r="B167" s="76"/>
      <c r="C167" s="76"/>
      <c r="D167" s="76"/>
      <c r="E167" s="76"/>
      <c r="F167" s="76"/>
      <c r="G167" s="76"/>
      <c r="H167" s="76"/>
    </row>
    <row r="168" spans="1:8" x14ac:dyDescent="0.15">
      <c r="A168" s="76"/>
      <c r="B168" s="76"/>
      <c r="C168" s="76"/>
      <c r="D168" s="76"/>
      <c r="E168" s="76"/>
      <c r="F168" s="76"/>
      <c r="G168" s="76"/>
      <c r="H168" s="76"/>
    </row>
    <row r="169" spans="1:8" x14ac:dyDescent="0.15">
      <c r="A169" s="76"/>
      <c r="B169" s="76"/>
      <c r="C169" s="76"/>
      <c r="D169" s="76"/>
      <c r="E169" s="76"/>
      <c r="F169" s="76"/>
      <c r="G169" s="76"/>
      <c r="H169" s="76"/>
    </row>
    <row r="170" spans="1:8" x14ac:dyDescent="0.15">
      <c r="A170" s="76"/>
      <c r="B170" s="76"/>
      <c r="C170" s="76"/>
      <c r="D170" s="76"/>
      <c r="E170" s="76"/>
      <c r="F170" s="76"/>
      <c r="G170" s="76"/>
      <c r="H170" s="76"/>
    </row>
    <row r="171" spans="1:8" x14ac:dyDescent="0.15">
      <c r="A171" s="76"/>
      <c r="B171" s="76"/>
      <c r="C171" s="76"/>
      <c r="D171" s="76"/>
      <c r="E171" s="76"/>
      <c r="F171" s="76"/>
      <c r="G171" s="76"/>
      <c r="H171" s="76"/>
    </row>
    <row r="172" spans="1:8" x14ac:dyDescent="0.15">
      <c r="A172" s="76"/>
      <c r="B172" s="76"/>
      <c r="C172" s="76"/>
      <c r="D172" s="76"/>
      <c r="E172" s="76"/>
      <c r="F172" s="76"/>
      <c r="G172" s="76"/>
      <c r="H172" s="76"/>
    </row>
    <row r="173" spans="1:8" x14ac:dyDescent="0.15">
      <c r="A173" s="76"/>
      <c r="B173" s="76"/>
      <c r="C173" s="76"/>
      <c r="D173" s="76"/>
      <c r="E173" s="76"/>
      <c r="F173" s="76"/>
      <c r="G173" s="76"/>
      <c r="H173" s="76"/>
    </row>
    <row r="174" spans="1:8" x14ac:dyDescent="0.15">
      <c r="A174" s="76"/>
      <c r="B174" s="76"/>
      <c r="C174" s="76"/>
      <c r="D174" s="76"/>
      <c r="E174" s="76"/>
      <c r="F174" s="76"/>
      <c r="G174" s="76"/>
      <c r="H174" s="76"/>
    </row>
    <row r="175" spans="1:8" x14ac:dyDescent="0.15">
      <c r="A175" s="76"/>
      <c r="B175" s="76"/>
      <c r="C175" s="76"/>
      <c r="D175" s="76"/>
      <c r="E175" s="76"/>
      <c r="F175" s="76"/>
      <c r="G175" s="76"/>
      <c r="H175" s="76"/>
    </row>
    <row r="176" spans="1:8" x14ac:dyDescent="0.15">
      <c r="A176" s="76"/>
      <c r="B176" s="76"/>
      <c r="C176" s="76"/>
      <c r="D176" s="76"/>
      <c r="E176" s="76"/>
      <c r="F176" s="76"/>
      <c r="G176" s="76"/>
      <c r="H176" s="76"/>
    </row>
    <row r="177" spans="1:8" x14ac:dyDescent="0.15">
      <c r="A177" s="76"/>
      <c r="B177" s="76"/>
      <c r="C177" s="76"/>
      <c r="D177" s="76"/>
      <c r="E177" s="76"/>
      <c r="F177" s="76"/>
      <c r="G177" s="76"/>
      <c r="H177" s="76"/>
    </row>
    <row r="178" spans="1:8" x14ac:dyDescent="0.15">
      <c r="A178" s="76"/>
      <c r="B178" s="76"/>
      <c r="C178" s="76"/>
      <c r="D178" s="76"/>
      <c r="E178" s="76"/>
      <c r="F178" s="76"/>
      <c r="G178" s="76"/>
      <c r="H178" s="76"/>
    </row>
    <row r="179" spans="1:8" x14ac:dyDescent="0.15">
      <c r="A179" s="76"/>
      <c r="B179" s="76"/>
      <c r="C179" s="76"/>
      <c r="D179" s="76"/>
      <c r="E179" s="76"/>
      <c r="F179" s="76"/>
      <c r="G179" s="76"/>
      <c r="H179" s="76"/>
    </row>
    <row r="180" spans="1:8" x14ac:dyDescent="0.15">
      <c r="A180" s="76"/>
      <c r="B180" s="76"/>
      <c r="C180" s="76"/>
      <c r="D180" s="76"/>
      <c r="E180" s="76"/>
      <c r="F180" s="76"/>
      <c r="G180" s="76"/>
      <c r="H180" s="76"/>
    </row>
    <row r="181" spans="1:8" x14ac:dyDescent="0.15">
      <c r="A181" s="76"/>
      <c r="B181" s="76"/>
      <c r="C181" s="76"/>
      <c r="D181" s="76"/>
      <c r="E181" s="76"/>
      <c r="F181" s="76"/>
      <c r="G181" s="76"/>
      <c r="H181" s="76"/>
    </row>
    <row r="182" spans="1:8" x14ac:dyDescent="0.15">
      <c r="A182" s="76"/>
      <c r="B182" s="76"/>
      <c r="C182" s="76"/>
      <c r="D182" s="76"/>
      <c r="E182" s="76"/>
      <c r="F182" s="76"/>
      <c r="G182" s="76"/>
      <c r="H182" s="76"/>
    </row>
    <row r="183" spans="1:8" x14ac:dyDescent="0.15">
      <c r="A183" s="76"/>
      <c r="B183" s="76"/>
      <c r="C183" s="76"/>
      <c r="D183" s="76"/>
      <c r="E183" s="76"/>
      <c r="F183" s="76"/>
      <c r="G183" s="76"/>
      <c r="H183" s="76"/>
    </row>
    <row r="184" spans="1:8" x14ac:dyDescent="0.15">
      <c r="A184" s="76"/>
      <c r="B184" s="76"/>
      <c r="C184" s="76"/>
      <c r="D184" s="76"/>
      <c r="E184" s="76"/>
      <c r="F184" s="76"/>
      <c r="G184" s="76"/>
      <c r="H184" s="76"/>
    </row>
    <row r="185" spans="1:8" x14ac:dyDescent="0.15">
      <c r="A185" s="76"/>
      <c r="B185" s="76"/>
      <c r="C185" s="76"/>
      <c r="D185" s="76"/>
      <c r="E185" s="76"/>
      <c r="F185" s="76"/>
      <c r="G185" s="76"/>
      <c r="H185" s="76"/>
    </row>
    <row r="186" spans="1:8" x14ac:dyDescent="0.15">
      <c r="A186" s="76"/>
      <c r="B186" s="76"/>
      <c r="C186" s="76"/>
      <c r="D186" s="76"/>
      <c r="E186" s="76"/>
      <c r="F186" s="76"/>
      <c r="G186" s="76"/>
      <c r="H186" s="76"/>
    </row>
    <row r="187" spans="1:8" x14ac:dyDescent="0.15">
      <c r="A187" s="76"/>
      <c r="B187" s="76"/>
      <c r="C187" s="76"/>
      <c r="D187" s="76"/>
      <c r="E187" s="76"/>
      <c r="F187" s="76"/>
      <c r="G187" s="76"/>
      <c r="H187" s="76"/>
    </row>
    <row r="188" spans="1:8" x14ac:dyDescent="0.15">
      <c r="A188" s="76"/>
      <c r="B188" s="76"/>
      <c r="C188" s="76"/>
      <c r="D188" s="76"/>
      <c r="E188" s="76"/>
      <c r="F188" s="76"/>
      <c r="G188" s="76"/>
      <c r="H188" s="76"/>
    </row>
    <row r="189" spans="1:8" x14ac:dyDescent="0.15">
      <c r="A189" s="76"/>
      <c r="B189" s="76"/>
      <c r="C189" s="76"/>
      <c r="D189" s="76"/>
      <c r="E189" s="76"/>
      <c r="F189" s="76"/>
      <c r="G189" s="76"/>
      <c r="H189" s="76"/>
    </row>
    <row r="190" spans="1:8" x14ac:dyDescent="0.15">
      <c r="A190" s="76"/>
      <c r="B190" s="76"/>
      <c r="C190" s="76"/>
      <c r="D190" s="76"/>
      <c r="E190" s="76"/>
      <c r="F190" s="76"/>
      <c r="G190" s="76"/>
      <c r="H190" s="76"/>
    </row>
    <row r="191" spans="1:8" x14ac:dyDescent="0.15">
      <c r="A191" s="76"/>
      <c r="B191" s="76"/>
      <c r="C191" s="76"/>
      <c r="D191" s="76"/>
      <c r="E191" s="76"/>
      <c r="F191" s="76"/>
      <c r="G191" s="76"/>
      <c r="H191" s="76"/>
    </row>
    <row r="192" spans="1:8" x14ac:dyDescent="0.15">
      <c r="A192" s="76"/>
      <c r="B192" s="76"/>
      <c r="C192" s="76"/>
      <c r="D192" s="76"/>
      <c r="E192" s="76"/>
      <c r="F192" s="76"/>
      <c r="G192" s="76"/>
      <c r="H192" s="76"/>
    </row>
    <row r="193" spans="1:8" x14ac:dyDescent="0.15">
      <c r="A193" s="76"/>
      <c r="B193" s="76"/>
      <c r="C193" s="76"/>
      <c r="D193" s="76"/>
      <c r="E193" s="76"/>
      <c r="F193" s="76"/>
      <c r="G193" s="76"/>
      <c r="H193" s="76"/>
    </row>
    <row r="194" spans="1:8" x14ac:dyDescent="0.15">
      <c r="A194" s="76"/>
      <c r="B194" s="76"/>
      <c r="C194" s="76"/>
      <c r="D194" s="76"/>
      <c r="E194" s="76"/>
      <c r="F194" s="76"/>
      <c r="G194" s="76"/>
      <c r="H194" s="76"/>
    </row>
    <row r="195" spans="1:8" x14ac:dyDescent="0.15">
      <c r="A195" s="76"/>
      <c r="B195" s="76"/>
      <c r="C195" s="76"/>
      <c r="D195" s="76"/>
      <c r="E195" s="76"/>
      <c r="F195" s="76"/>
      <c r="G195" s="76"/>
      <c r="H195" s="76"/>
    </row>
    <row r="196" spans="1:8" x14ac:dyDescent="0.15">
      <c r="A196" s="76"/>
      <c r="B196" s="76"/>
      <c r="C196" s="76"/>
      <c r="D196" s="76"/>
      <c r="E196" s="76"/>
      <c r="F196" s="76"/>
      <c r="G196" s="76"/>
      <c r="H196" s="76"/>
    </row>
    <row r="197" spans="1:8" x14ac:dyDescent="0.15">
      <c r="A197" s="76"/>
      <c r="B197" s="76"/>
      <c r="C197" s="76"/>
      <c r="D197" s="76"/>
      <c r="E197" s="76"/>
      <c r="F197" s="76"/>
      <c r="G197" s="76"/>
      <c r="H197" s="76"/>
    </row>
    <row r="198" spans="1:8" x14ac:dyDescent="0.15">
      <c r="A198" s="76"/>
      <c r="B198" s="76"/>
      <c r="C198" s="76"/>
      <c r="D198" s="76"/>
      <c r="E198" s="76"/>
      <c r="F198" s="76"/>
      <c r="G198" s="76"/>
      <c r="H198" s="76"/>
    </row>
    <row r="199" spans="1:8" x14ac:dyDescent="0.15">
      <c r="A199" s="76"/>
      <c r="B199" s="76"/>
      <c r="C199" s="76"/>
      <c r="D199" s="76"/>
      <c r="E199" s="76"/>
      <c r="F199" s="76"/>
      <c r="G199" s="76"/>
      <c r="H199" s="76"/>
    </row>
    <row r="200" spans="1:8" x14ac:dyDescent="0.15">
      <c r="A200" s="76"/>
      <c r="B200" s="76"/>
      <c r="C200" s="76"/>
      <c r="D200" s="76"/>
      <c r="E200" s="76"/>
      <c r="F200" s="76"/>
      <c r="G200" s="76"/>
      <c r="H200" s="76"/>
    </row>
    <row r="201" spans="1:8" x14ac:dyDescent="0.15">
      <c r="A201" s="76"/>
      <c r="B201" s="76"/>
      <c r="C201" s="76"/>
      <c r="D201" s="76"/>
      <c r="E201" s="76"/>
      <c r="F201" s="76"/>
      <c r="G201" s="76"/>
      <c r="H201" s="76"/>
    </row>
    <row r="202" spans="1:8" x14ac:dyDescent="0.15">
      <c r="A202" s="76"/>
      <c r="B202" s="76"/>
      <c r="C202" s="76"/>
      <c r="D202" s="76"/>
      <c r="E202" s="76"/>
      <c r="F202" s="76"/>
      <c r="G202" s="76"/>
      <c r="H202" s="76"/>
    </row>
    <row r="203" spans="1:8" x14ac:dyDescent="0.15">
      <c r="A203" s="76"/>
      <c r="B203" s="76"/>
      <c r="C203" s="76"/>
      <c r="D203" s="76"/>
      <c r="E203" s="76"/>
      <c r="F203" s="76"/>
      <c r="G203" s="76"/>
      <c r="H203" s="76"/>
    </row>
    <row r="204" spans="1:8" x14ac:dyDescent="0.15">
      <c r="A204" s="76"/>
      <c r="B204" s="76"/>
      <c r="C204" s="76"/>
      <c r="D204" s="76"/>
      <c r="E204" s="76"/>
      <c r="F204" s="76"/>
      <c r="G204" s="76"/>
      <c r="H204" s="76"/>
    </row>
    <row r="205" spans="1:8" x14ac:dyDescent="0.15">
      <c r="A205" s="76"/>
      <c r="B205" s="76"/>
      <c r="C205" s="76"/>
      <c r="D205" s="76"/>
      <c r="E205" s="76"/>
      <c r="F205" s="76"/>
      <c r="G205" s="76"/>
      <c r="H205" s="76"/>
    </row>
    <row r="206" spans="1:8" x14ac:dyDescent="0.15">
      <c r="A206" s="76"/>
      <c r="B206" s="76"/>
      <c r="C206" s="76"/>
      <c r="D206" s="76"/>
      <c r="E206" s="76"/>
      <c r="F206" s="76"/>
      <c r="G206" s="76"/>
      <c r="H206" s="76"/>
    </row>
    <row r="207" spans="1:8" x14ac:dyDescent="0.15">
      <c r="A207" s="76"/>
      <c r="B207" s="76"/>
      <c r="C207" s="76"/>
      <c r="D207" s="76"/>
      <c r="E207" s="76"/>
      <c r="F207" s="76"/>
      <c r="G207" s="76"/>
      <c r="H207" s="76"/>
    </row>
    <row r="208" spans="1:8" x14ac:dyDescent="0.15">
      <c r="A208" s="76"/>
      <c r="B208" s="76"/>
      <c r="C208" s="76"/>
      <c r="D208" s="76"/>
      <c r="E208" s="76"/>
      <c r="F208" s="76"/>
      <c r="G208" s="76"/>
      <c r="H208" s="76"/>
    </row>
    <row r="209" spans="1:8" x14ac:dyDescent="0.15">
      <c r="A209" s="76"/>
      <c r="B209" s="76"/>
      <c r="C209" s="76"/>
      <c r="D209" s="76"/>
      <c r="E209" s="76"/>
      <c r="F209" s="76"/>
      <c r="G209" s="76"/>
      <c r="H209" s="76"/>
    </row>
    <row r="210" spans="1:8" x14ac:dyDescent="0.15">
      <c r="A210" s="76"/>
      <c r="B210" s="76"/>
      <c r="C210" s="76"/>
      <c r="D210" s="76"/>
      <c r="E210" s="76"/>
      <c r="F210" s="76"/>
      <c r="G210" s="76"/>
      <c r="H210" s="76"/>
    </row>
    <row r="211" spans="1:8" x14ac:dyDescent="0.15">
      <c r="A211" s="76"/>
      <c r="B211" s="76"/>
      <c r="C211" s="76"/>
      <c r="D211" s="76"/>
      <c r="E211" s="76"/>
      <c r="F211" s="76"/>
      <c r="G211" s="76"/>
      <c r="H211" s="76"/>
    </row>
    <row r="212" spans="1:8" x14ac:dyDescent="0.15">
      <c r="A212" s="76"/>
      <c r="B212" s="76"/>
      <c r="C212" s="76"/>
      <c r="D212" s="76"/>
      <c r="E212" s="76"/>
      <c r="F212" s="76"/>
      <c r="G212" s="76"/>
      <c r="H212" s="76"/>
    </row>
    <row r="213" spans="1:8" x14ac:dyDescent="0.15">
      <c r="A213" s="76"/>
      <c r="B213" s="76"/>
      <c r="C213" s="76"/>
      <c r="D213" s="76"/>
      <c r="E213" s="76"/>
      <c r="F213" s="76"/>
      <c r="G213" s="76"/>
      <c r="H213" s="76"/>
    </row>
    <row r="214" spans="1:8" x14ac:dyDescent="0.15">
      <c r="A214" s="76"/>
      <c r="B214" s="76"/>
      <c r="C214" s="76"/>
      <c r="D214" s="76"/>
      <c r="E214" s="76"/>
      <c r="F214" s="76"/>
      <c r="G214" s="76"/>
      <c r="H214" s="76"/>
    </row>
    <row r="215" spans="1:8" x14ac:dyDescent="0.15">
      <c r="A215" s="76"/>
      <c r="B215" s="76"/>
      <c r="C215" s="76"/>
      <c r="D215" s="76"/>
      <c r="E215" s="76"/>
      <c r="F215" s="76"/>
      <c r="G215" s="76"/>
      <c r="H215" s="76"/>
    </row>
    <row r="216" spans="1:8" x14ac:dyDescent="0.15">
      <c r="A216" s="76"/>
      <c r="B216" s="76"/>
      <c r="C216" s="76"/>
      <c r="D216" s="76"/>
      <c r="E216" s="76"/>
      <c r="F216" s="76"/>
      <c r="G216" s="76"/>
      <c r="H216" s="76"/>
    </row>
    <row r="217" spans="1:8" x14ac:dyDescent="0.15">
      <c r="A217" s="76"/>
      <c r="B217" s="76"/>
      <c r="C217" s="76"/>
      <c r="D217" s="76"/>
      <c r="E217" s="76"/>
      <c r="F217" s="76"/>
      <c r="G217" s="76"/>
      <c r="H217" s="76"/>
    </row>
    <row r="218" spans="1:8" x14ac:dyDescent="0.15">
      <c r="A218" s="76"/>
      <c r="B218" s="76"/>
      <c r="C218" s="76"/>
      <c r="D218" s="76"/>
      <c r="E218" s="76"/>
      <c r="F218" s="76"/>
      <c r="G218" s="76"/>
      <c r="H218" s="76"/>
    </row>
    <row r="219" spans="1:8" x14ac:dyDescent="0.15">
      <c r="A219" s="76"/>
      <c r="B219" s="76"/>
      <c r="C219" s="76"/>
      <c r="D219" s="76"/>
      <c r="E219" s="76"/>
      <c r="F219" s="76"/>
      <c r="G219" s="76"/>
      <c r="H219" s="76"/>
    </row>
    <row r="220" spans="1:8" x14ac:dyDescent="0.15">
      <c r="A220" s="76"/>
      <c r="B220" s="76"/>
      <c r="C220" s="76"/>
      <c r="D220" s="76"/>
      <c r="E220" s="76"/>
      <c r="F220" s="76"/>
      <c r="G220" s="76"/>
      <c r="H220" s="76"/>
    </row>
    <row r="221" spans="1:8" x14ac:dyDescent="0.15">
      <c r="A221" s="76"/>
      <c r="B221" s="76"/>
      <c r="C221" s="76"/>
      <c r="D221" s="76"/>
      <c r="E221" s="76"/>
      <c r="F221" s="76"/>
      <c r="G221" s="76"/>
      <c r="H221" s="76"/>
    </row>
    <row r="222" spans="1:8" x14ac:dyDescent="0.15">
      <c r="A222" s="76"/>
      <c r="B222" s="76"/>
      <c r="C222" s="76"/>
      <c r="D222" s="76"/>
      <c r="E222" s="76"/>
      <c r="F222" s="76"/>
      <c r="G222" s="76"/>
      <c r="H222" s="76"/>
    </row>
    <row r="223" spans="1:8" x14ac:dyDescent="0.15">
      <c r="A223" s="76"/>
      <c r="B223" s="76"/>
      <c r="C223" s="76"/>
      <c r="D223" s="76"/>
      <c r="E223" s="76"/>
      <c r="F223" s="76"/>
      <c r="G223" s="76"/>
      <c r="H223" s="76"/>
    </row>
    <row r="224" spans="1:8" x14ac:dyDescent="0.15">
      <c r="A224" s="76"/>
      <c r="B224" s="76"/>
      <c r="C224" s="76"/>
      <c r="D224" s="76"/>
      <c r="E224" s="76"/>
      <c r="F224" s="76"/>
      <c r="G224" s="76"/>
      <c r="H224" s="76"/>
    </row>
    <row r="225" spans="1:8" x14ac:dyDescent="0.15">
      <c r="A225" s="76"/>
      <c r="B225" s="76"/>
      <c r="C225" s="76"/>
      <c r="D225" s="76"/>
      <c r="E225" s="76"/>
      <c r="F225" s="76"/>
      <c r="G225" s="76"/>
      <c r="H225" s="76"/>
    </row>
    <row r="226" spans="1:8" x14ac:dyDescent="0.15">
      <c r="A226" s="76"/>
      <c r="B226" s="76"/>
      <c r="C226" s="76"/>
      <c r="D226" s="76"/>
      <c r="E226" s="76"/>
      <c r="F226" s="76"/>
      <c r="G226" s="76"/>
      <c r="H226" s="76"/>
    </row>
    <row r="227" spans="1:8" x14ac:dyDescent="0.15">
      <c r="A227" s="76"/>
      <c r="B227" s="76"/>
      <c r="C227" s="76"/>
      <c r="D227" s="76"/>
      <c r="E227" s="76"/>
      <c r="F227" s="76"/>
      <c r="G227" s="76"/>
      <c r="H227" s="76"/>
    </row>
    <row r="228" spans="1:8" x14ac:dyDescent="0.15">
      <c r="A228" s="76"/>
      <c r="B228" s="76"/>
      <c r="C228" s="76"/>
      <c r="D228" s="76"/>
      <c r="E228" s="76"/>
      <c r="F228" s="76"/>
      <c r="G228" s="76"/>
      <c r="H228" s="76"/>
    </row>
    <row r="229" spans="1:8" x14ac:dyDescent="0.15">
      <c r="A229" s="76"/>
      <c r="B229" s="76"/>
      <c r="C229" s="76"/>
      <c r="D229" s="76"/>
      <c r="E229" s="76"/>
      <c r="F229" s="76"/>
      <c r="G229" s="76"/>
      <c r="H229" s="76"/>
    </row>
    <row r="230" spans="1:8" x14ac:dyDescent="0.15">
      <c r="A230" s="76"/>
      <c r="B230" s="76"/>
      <c r="C230" s="76"/>
      <c r="D230" s="76"/>
      <c r="E230" s="76"/>
      <c r="F230" s="76"/>
      <c r="G230" s="76"/>
      <c r="H230" s="76"/>
    </row>
    <row r="231" spans="1:8" x14ac:dyDescent="0.15">
      <c r="A231" s="76"/>
      <c r="B231" s="76"/>
      <c r="C231" s="76"/>
      <c r="D231" s="76"/>
      <c r="E231" s="76"/>
      <c r="F231" s="76"/>
      <c r="G231" s="76"/>
      <c r="H231" s="76"/>
    </row>
    <row r="232" spans="1:8" x14ac:dyDescent="0.15">
      <c r="A232" s="76"/>
      <c r="B232" s="76"/>
      <c r="C232" s="76"/>
      <c r="D232" s="76"/>
      <c r="E232" s="76"/>
      <c r="F232" s="76"/>
      <c r="G232" s="76"/>
      <c r="H232" s="76"/>
    </row>
    <row r="233" spans="1:8" x14ac:dyDescent="0.15">
      <c r="A233" s="76"/>
      <c r="B233" s="76"/>
      <c r="C233" s="76"/>
      <c r="D233" s="76"/>
      <c r="E233" s="76"/>
      <c r="F233" s="76"/>
      <c r="G233" s="76"/>
      <c r="H233" s="76"/>
    </row>
    <row r="234" spans="1:8" x14ac:dyDescent="0.15">
      <c r="A234" s="76"/>
      <c r="B234" s="76"/>
      <c r="C234" s="76"/>
      <c r="D234" s="76"/>
      <c r="E234" s="76"/>
      <c r="F234" s="76"/>
      <c r="G234" s="76"/>
      <c r="H234" s="76"/>
    </row>
    <row r="235" spans="1:8" x14ac:dyDescent="0.15">
      <c r="A235" s="76"/>
      <c r="B235" s="76"/>
      <c r="C235" s="76"/>
      <c r="D235" s="76"/>
      <c r="E235" s="76"/>
      <c r="F235" s="76"/>
      <c r="G235" s="76"/>
      <c r="H235" s="76"/>
    </row>
    <row r="236" spans="1:8" x14ac:dyDescent="0.15">
      <c r="A236" s="76"/>
      <c r="B236" s="76"/>
      <c r="C236" s="76"/>
      <c r="D236" s="76"/>
      <c r="E236" s="76"/>
      <c r="F236" s="76"/>
      <c r="G236" s="76"/>
      <c r="H236" s="76"/>
    </row>
    <row r="237" spans="1:8" x14ac:dyDescent="0.15">
      <c r="A237" s="76"/>
      <c r="B237" s="76"/>
      <c r="C237" s="76"/>
      <c r="D237" s="76"/>
      <c r="E237" s="76"/>
      <c r="F237" s="76"/>
      <c r="G237" s="76"/>
      <c r="H237" s="76"/>
    </row>
    <row r="238" spans="1:8" x14ac:dyDescent="0.15">
      <c r="A238" s="76"/>
      <c r="B238" s="76"/>
      <c r="C238" s="76"/>
      <c r="D238" s="76"/>
      <c r="E238" s="76"/>
      <c r="F238" s="76"/>
      <c r="G238" s="76"/>
      <c r="H238" s="76"/>
    </row>
    <row r="239" spans="1:8" x14ac:dyDescent="0.15">
      <c r="A239" s="76"/>
      <c r="B239" s="76"/>
      <c r="C239" s="76"/>
      <c r="D239" s="76"/>
      <c r="E239" s="76"/>
      <c r="F239" s="76"/>
      <c r="G239" s="76"/>
      <c r="H239" s="76"/>
    </row>
    <row r="240" spans="1:8" x14ac:dyDescent="0.15">
      <c r="A240" s="76"/>
      <c r="B240" s="76"/>
      <c r="C240" s="76"/>
      <c r="D240" s="76"/>
      <c r="E240" s="76"/>
      <c r="F240" s="76"/>
      <c r="G240" s="76"/>
      <c r="H240" s="76"/>
    </row>
    <row r="241" spans="1:8" x14ac:dyDescent="0.15">
      <c r="A241" s="76"/>
      <c r="B241" s="76"/>
      <c r="C241" s="76"/>
      <c r="D241" s="76"/>
      <c r="E241" s="76"/>
      <c r="F241" s="76"/>
      <c r="G241" s="76"/>
      <c r="H241" s="76"/>
    </row>
    <row r="242" spans="1:8" x14ac:dyDescent="0.15">
      <c r="A242" s="76"/>
      <c r="B242" s="76"/>
      <c r="C242" s="76"/>
      <c r="D242" s="76"/>
      <c r="E242" s="76"/>
      <c r="F242" s="76"/>
      <c r="G242" s="76"/>
      <c r="H242" s="76"/>
    </row>
    <row r="243" spans="1:8" x14ac:dyDescent="0.15">
      <c r="A243" s="76"/>
      <c r="B243" s="76"/>
      <c r="C243" s="76"/>
      <c r="D243" s="76"/>
      <c r="E243" s="76"/>
      <c r="F243" s="76"/>
      <c r="G243" s="76"/>
      <c r="H243" s="76"/>
    </row>
    <row r="244" spans="1:8" x14ac:dyDescent="0.15">
      <c r="A244" s="76"/>
      <c r="B244" s="76"/>
      <c r="C244" s="76"/>
      <c r="D244" s="76"/>
      <c r="E244" s="76"/>
      <c r="F244" s="76"/>
      <c r="G244" s="76"/>
      <c r="H244" s="76"/>
    </row>
    <row r="245" spans="1:8" x14ac:dyDescent="0.15">
      <c r="A245" s="76"/>
      <c r="B245" s="76"/>
      <c r="C245" s="76"/>
      <c r="D245" s="76"/>
      <c r="E245" s="76"/>
      <c r="F245" s="76"/>
      <c r="G245" s="76"/>
      <c r="H245" s="76"/>
    </row>
    <row r="246" spans="1:8" x14ac:dyDescent="0.15">
      <c r="A246" s="76"/>
      <c r="B246" s="76"/>
      <c r="C246" s="76"/>
      <c r="D246" s="76"/>
      <c r="E246" s="76"/>
      <c r="F246" s="76"/>
      <c r="G246" s="76"/>
      <c r="H246" s="76"/>
    </row>
    <row r="247" spans="1:8" x14ac:dyDescent="0.15">
      <c r="A247" s="76"/>
      <c r="B247" s="76"/>
      <c r="C247" s="76"/>
      <c r="D247" s="76"/>
      <c r="E247" s="76"/>
      <c r="F247" s="76"/>
      <c r="G247" s="76"/>
      <c r="H247" s="76"/>
    </row>
    <row r="248" spans="1:8" x14ac:dyDescent="0.15">
      <c r="A248" s="76"/>
      <c r="B248" s="76"/>
      <c r="C248" s="76"/>
      <c r="D248" s="76"/>
      <c r="E248" s="76"/>
      <c r="F248" s="76"/>
      <c r="G248" s="76"/>
      <c r="H248" s="76"/>
    </row>
    <row r="249" spans="1:8" x14ac:dyDescent="0.15">
      <c r="A249" s="76"/>
      <c r="B249" s="76"/>
      <c r="C249" s="76"/>
      <c r="D249" s="76"/>
      <c r="E249" s="76"/>
      <c r="F249" s="76"/>
      <c r="G249" s="76"/>
      <c r="H249" s="76"/>
    </row>
    <row r="250" spans="1:8" x14ac:dyDescent="0.15">
      <c r="A250" s="76"/>
      <c r="B250" s="76"/>
      <c r="C250" s="76"/>
      <c r="D250" s="76"/>
      <c r="E250" s="76"/>
      <c r="F250" s="76"/>
      <c r="G250" s="76"/>
      <c r="H250" s="76"/>
    </row>
    <row r="251" spans="1:8" x14ac:dyDescent="0.15">
      <c r="A251" s="76"/>
      <c r="B251" s="76"/>
      <c r="C251" s="76"/>
      <c r="D251" s="76"/>
      <c r="E251" s="76"/>
      <c r="F251" s="76"/>
      <c r="G251" s="76"/>
      <c r="H251" s="76"/>
    </row>
    <row r="252" spans="1:8" x14ac:dyDescent="0.15">
      <c r="A252" s="76"/>
      <c r="B252" s="76"/>
      <c r="C252" s="76"/>
      <c r="D252" s="76"/>
      <c r="E252" s="76"/>
      <c r="F252" s="76"/>
      <c r="G252" s="76"/>
      <c r="H252" s="76"/>
    </row>
    <row r="253" spans="1:8" x14ac:dyDescent="0.15">
      <c r="A253" s="76"/>
      <c r="B253" s="76"/>
      <c r="C253" s="76"/>
      <c r="D253" s="76"/>
      <c r="E253" s="76"/>
      <c r="F253" s="76"/>
      <c r="G253" s="76"/>
      <c r="H253" s="76"/>
    </row>
    <row r="254" spans="1:8" x14ac:dyDescent="0.15">
      <c r="A254" s="76"/>
      <c r="B254" s="76"/>
      <c r="C254" s="76"/>
      <c r="D254" s="76"/>
      <c r="E254" s="76"/>
      <c r="F254" s="76"/>
      <c r="G254" s="76"/>
      <c r="H254" s="76"/>
    </row>
    <row r="255" spans="1:8" x14ac:dyDescent="0.15">
      <c r="A255" s="76"/>
      <c r="B255" s="76"/>
      <c r="C255" s="76"/>
      <c r="D255" s="76"/>
      <c r="E255" s="76"/>
      <c r="F255" s="76"/>
      <c r="G255" s="76"/>
      <c r="H255" s="76"/>
    </row>
    <row r="256" spans="1:8" x14ac:dyDescent="0.15">
      <c r="A256" s="76"/>
      <c r="B256" s="76"/>
      <c r="C256" s="76"/>
      <c r="D256" s="76"/>
      <c r="E256" s="76"/>
      <c r="F256" s="76"/>
      <c r="G256" s="76"/>
      <c r="H256" s="76"/>
    </row>
    <row r="257" spans="1:8" x14ac:dyDescent="0.15">
      <c r="A257" s="76"/>
      <c r="B257" s="76"/>
      <c r="C257" s="76"/>
      <c r="D257" s="76"/>
      <c r="E257" s="76"/>
      <c r="F257" s="76"/>
      <c r="G257" s="76"/>
      <c r="H257" s="76"/>
    </row>
    <row r="258" spans="1:8" x14ac:dyDescent="0.15">
      <c r="A258" s="76"/>
      <c r="B258" s="76"/>
      <c r="C258" s="76"/>
      <c r="D258" s="76"/>
      <c r="E258" s="76"/>
      <c r="F258" s="76"/>
      <c r="G258" s="76"/>
      <c r="H258" s="76"/>
    </row>
    <row r="259" spans="1:8" x14ac:dyDescent="0.15">
      <c r="A259" s="76"/>
      <c r="B259" s="76"/>
      <c r="C259" s="76"/>
      <c r="D259" s="76"/>
      <c r="E259" s="76"/>
      <c r="F259" s="76"/>
      <c r="G259" s="76"/>
      <c r="H259" s="76"/>
    </row>
    <row r="260" spans="1:8" x14ac:dyDescent="0.15">
      <c r="A260" s="76"/>
      <c r="B260" s="76"/>
      <c r="C260" s="76"/>
      <c r="D260" s="76"/>
      <c r="E260" s="76"/>
      <c r="F260" s="76"/>
      <c r="G260" s="76"/>
      <c r="H260" s="76"/>
    </row>
    <row r="261" spans="1:8" x14ac:dyDescent="0.15">
      <c r="A261" s="76"/>
      <c r="B261" s="76"/>
      <c r="C261" s="76"/>
      <c r="D261" s="76"/>
      <c r="E261" s="76"/>
      <c r="F261" s="76"/>
      <c r="G261" s="76"/>
      <c r="H261" s="76"/>
    </row>
    <row r="262" spans="1:8" x14ac:dyDescent="0.15">
      <c r="A262" s="76"/>
      <c r="B262" s="76"/>
      <c r="C262" s="76"/>
      <c r="D262" s="76"/>
      <c r="E262" s="76"/>
      <c r="F262" s="76"/>
      <c r="G262" s="76"/>
      <c r="H262" s="76"/>
    </row>
    <row r="263" spans="1:8" x14ac:dyDescent="0.15">
      <c r="A263" s="76"/>
      <c r="B263" s="76"/>
      <c r="C263" s="76"/>
      <c r="D263" s="76"/>
      <c r="E263" s="76"/>
      <c r="F263" s="76"/>
      <c r="G263" s="76"/>
      <c r="H263" s="76"/>
    </row>
    <row r="264" spans="1:8" x14ac:dyDescent="0.15">
      <c r="A264" s="76"/>
      <c r="B264" s="76"/>
      <c r="C264" s="76"/>
      <c r="D264" s="76"/>
      <c r="E264" s="76"/>
      <c r="F264" s="76"/>
      <c r="G264" s="76"/>
      <c r="H264" s="76"/>
    </row>
    <row r="265" spans="1:8" x14ac:dyDescent="0.15">
      <c r="A265" s="76"/>
      <c r="B265" s="76"/>
      <c r="C265" s="76"/>
      <c r="D265" s="76"/>
      <c r="E265" s="76"/>
      <c r="F265" s="76"/>
      <c r="G265" s="76"/>
      <c r="H265" s="76"/>
    </row>
    <row r="266" spans="1:8" x14ac:dyDescent="0.15">
      <c r="A266" s="76"/>
      <c r="B266" s="76"/>
      <c r="C266" s="76"/>
      <c r="D266" s="76"/>
      <c r="E266" s="76"/>
      <c r="F266" s="76"/>
      <c r="G266" s="76"/>
      <c r="H266" s="76"/>
    </row>
    <row r="267" spans="1:8" x14ac:dyDescent="0.15">
      <c r="A267" s="76"/>
      <c r="B267" s="76"/>
      <c r="C267" s="76"/>
      <c r="D267" s="76"/>
      <c r="E267" s="76"/>
      <c r="F267" s="76"/>
      <c r="G267" s="76"/>
      <c r="H267" s="76"/>
    </row>
    <row r="268" spans="1:8" x14ac:dyDescent="0.15">
      <c r="A268" s="76"/>
      <c r="B268" s="76"/>
      <c r="C268" s="76"/>
      <c r="D268" s="76"/>
      <c r="E268" s="76"/>
      <c r="F268" s="76"/>
      <c r="G268" s="76"/>
      <c r="H268" s="76"/>
    </row>
    <row r="269" spans="1:8" x14ac:dyDescent="0.15">
      <c r="A269" s="76"/>
      <c r="B269" s="76"/>
      <c r="C269" s="76"/>
      <c r="D269" s="76"/>
      <c r="E269" s="76"/>
      <c r="F269" s="76"/>
      <c r="G269" s="76"/>
      <c r="H269" s="76"/>
    </row>
    <row r="270" spans="1:8" x14ac:dyDescent="0.15">
      <c r="A270" s="76"/>
      <c r="B270" s="76"/>
      <c r="C270" s="76"/>
      <c r="D270" s="76"/>
      <c r="E270" s="76"/>
      <c r="F270" s="76"/>
      <c r="G270" s="76"/>
      <c r="H270" s="76"/>
    </row>
    <row r="271" spans="1:8" x14ac:dyDescent="0.15">
      <c r="A271" s="76"/>
      <c r="B271" s="76"/>
      <c r="C271" s="76"/>
      <c r="D271" s="76"/>
      <c r="E271" s="76"/>
      <c r="F271" s="76"/>
      <c r="G271" s="76"/>
      <c r="H271" s="76"/>
    </row>
    <row r="272" spans="1:8" x14ac:dyDescent="0.15">
      <c r="A272" s="76"/>
      <c r="B272" s="76"/>
      <c r="C272" s="76"/>
      <c r="D272" s="76"/>
      <c r="E272" s="76"/>
      <c r="F272" s="76"/>
      <c r="G272" s="76"/>
      <c r="H272" s="76"/>
    </row>
    <row r="273" spans="1:8" x14ac:dyDescent="0.15">
      <c r="A273" s="76"/>
      <c r="B273" s="76"/>
      <c r="C273" s="76"/>
      <c r="D273" s="76"/>
      <c r="E273" s="76"/>
      <c r="F273" s="76"/>
      <c r="G273" s="76"/>
      <c r="H273" s="76"/>
    </row>
    <row r="274" spans="1:8" x14ac:dyDescent="0.15">
      <c r="A274" s="76"/>
      <c r="B274" s="76"/>
      <c r="C274" s="76"/>
      <c r="D274" s="76"/>
      <c r="E274" s="76"/>
      <c r="F274" s="76"/>
      <c r="G274" s="76"/>
      <c r="H274" s="76"/>
    </row>
    <row r="275" spans="1:8" x14ac:dyDescent="0.15">
      <c r="A275" s="76"/>
      <c r="B275" s="76"/>
      <c r="C275" s="76"/>
      <c r="D275" s="76"/>
      <c r="E275" s="76"/>
      <c r="F275" s="76"/>
      <c r="G275" s="76"/>
      <c r="H275" s="76"/>
    </row>
    <row r="276" spans="1:8" x14ac:dyDescent="0.15">
      <c r="A276" s="76"/>
      <c r="B276" s="76"/>
      <c r="C276" s="76"/>
      <c r="D276" s="76"/>
      <c r="E276" s="76"/>
      <c r="F276" s="76"/>
      <c r="G276" s="76"/>
      <c r="H276" s="76"/>
    </row>
    <row r="277" spans="1:8" x14ac:dyDescent="0.15">
      <c r="A277" s="76"/>
      <c r="B277" s="76"/>
      <c r="C277" s="76"/>
      <c r="D277" s="76"/>
      <c r="E277" s="76"/>
      <c r="F277" s="76"/>
      <c r="G277" s="76"/>
      <c r="H277" s="76"/>
    </row>
    <row r="278" spans="1:8" x14ac:dyDescent="0.15">
      <c r="A278" s="76"/>
      <c r="B278" s="76"/>
      <c r="C278" s="76"/>
      <c r="D278" s="76"/>
      <c r="E278" s="76"/>
      <c r="F278" s="76"/>
      <c r="G278" s="76"/>
      <c r="H278" s="76"/>
    </row>
    <row r="279" spans="1:8" x14ac:dyDescent="0.15">
      <c r="A279" s="76"/>
      <c r="B279" s="76"/>
      <c r="C279" s="76"/>
      <c r="D279" s="76"/>
      <c r="E279" s="76"/>
      <c r="F279" s="76"/>
      <c r="G279" s="76"/>
      <c r="H279" s="76"/>
    </row>
    <row r="280" spans="1:8" x14ac:dyDescent="0.15">
      <c r="A280" s="76"/>
      <c r="B280" s="76"/>
      <c r="C280" s="76"/>
      <c r="D280" s="76"/>
      <c r="E280" s="76"/>
      <c r="F280" s="76"/>
      <c r="G280" s="76"/>
      <c r="H280" s="76"/>
    </row>
    <row r="281" spans="1:8" x14ac:dyDescent="0.15">
      <c r="A281" s="76"/>
      <c r="B281" s="76"/>
      <c r="C281" s="76"/>
      <c r="D281" s="76"/>
      <c r="E281" s="76"/>
      <c r="F281" s="76"/>
      <c r="G281" s="76"/>
      <c r="H281" s="76"/>
    </row>
    <row r="282" spans="1:8" x14ac:dyDescent="0.15">
      <c r="A282" s="76"/>
      <c r="B282" s="76"/>
      <c r="C282" s="76"/>
      <c r="D282" s="76"/>
      <c r="E282" s="76"/>
      <c r="F282" s="76"/>
      <c r="G282" s="76"/>
      <c r="H282" s="76"/>
    </row>
    <row r="283" spans="1:8" x14ac:dyDescent="0.15">
      <c r="A283" s="76"/>
      <c r="B283" s="76"/>
      <c r="C283" s="76"/>
      <c r="D283" s="76"/>
      <c r="E283" s="76"/>
      <c r="F283" s="76"/>
      <c r="G283" s="76"/>
      <c r="H283" s="76"/>
    </row>
    <row r="284" spans="1:8" x14ac:dyDescent="0.15">
      <c r="A284" s="76"/>
      <c r="B284" s="76"/>
      <c r="C284" s="76"/>
      <c r="D284" s="76"/>
      <c r="E284" s="76"/>
      <c r="F284" s="76"/>
      <c r="G284" s="76"/>
      <c r="H284" s="76"/>
    </row>
    <row r="285" spans="1:8" x14ac:dyDescent="0.15">
      <c r="A285" s="76"/>
      <c r="B285" s="76"/>
      <c r="C285" s="76"/>
      <c r="D285" s="76"/>
      <c r="E285" s="76"/>
      <c r="F285" s="76"/>
      <c r="G285" s="76"/>
      <c r="H285" s="76"/>
    </row>
    <row r="286" spans="1:8" x14ac:dyDescent="0.15">
      <c r="A286" s="76"/>
      <c r="B286" s="76"/>
      <c r="C286" s="76"/>
      <c r="D286" s="76"/>
      <c r="E286" s="76"/>
      <c r="F286" s="76"/>
      <c r="G286" s="76"/>
      <c r="H286" s="76"/>
    </row>
    <row r="287" spans="1:8" x14ac:dyDescent="0.15">
      <c r="A287" s="76"/>
      <c r="B287" s="76"/>
      <c r="C287" s="76"/>
      <c r="D287" s="76"/>
      <c r="E287" s="76"/>
      <c r="F287" s="76"/>
      <c r="G287" s="76"/>
      <c r="H287" s="76"/>
    </row>
    <row r="288" spans="1:8" x14ac:dyDescent="0.15">
      <c r="A288" s="76"/>
      <c r="B288" s="76"/>
      <c r="C288" s="76"/>
      <c r="D288" s="76"/>
      <c r="E288" s="76"/>
      <c r="F288" s="76"/>
      <c r="G288" s="76"/>
      <c r="H288" s="76"/>
    </row>
    <row r="289" spans="1:8" x14ac:dyDescent="0.15">
      <c r="A289" s="76"/>
      <c r="B289" s="76"/>
      <c r="C289" s="76"/>
      <c r="D289" s="76"/>
      <c r="E289" s="76"/>
      <c r="F289" s="76"/>
      <c r="G289" s="76"/>
      <c r="H289" s="76"/>
    </row>
    <row r="290" spans="1:8" x14ac:dyDescent="0.15">
      <c r="A290" s="76"/>
      <c r="B290" s="76"/>
      <c r="C290" s="76"/>
      <c r="D290" s="76"/>
      <c r="E290" s="76"/>
      <c r="F290" s="76"/>
      <c r="G290" s="76"/>
      <c r="H290" s="76"/>
    </row>
    <row r="291" spans="1:8" x14ac:dyDescent="0.15">
      <c r="A291" s="76"/>
      <c r="B291" s="76"/>
      <c r="C291" s="76"/>
      <c r="D291" s="76"/>
      <c r="E291" s="76"/>
      <c r="F291" s="76"/>
      <c r="G291" s="76"/>
      <c r="H291" s="76"/>
    </row>
    <row r="292" spans="1:8" x14ac:dyDescent="0.15">
      <c r="A292" s="76"/>
      <c r="B292" s="76"/>
      <c r="C292" s="76"/>
      <c r="D292" s="76"/>
      <c r="E292" s="76"/>
      <c r="F292" s="76"/>
      <c r="G292" s="76"/>
      <c r="H292" s="76"/>
    </row>
    <row r="293" spans="1:8" x14ac:dyDescent="0.15">
      <c r="A293" s="76"/>
      <c r="B293" s="76"/>
      <c r="C293" s="76"/>
      <c r="D293" s="76"/>
      <c r="E293" s="76"/>
      <c r="F293" s="76"/>
      <c r="G293" s="76"/>
      <c r="H293" s="76"/>
    </row>
    <row r="294" spans="1:8" x14ac:dyDescent="0.15">
      <c r="A294" s="76"/>
      <c r="B294" s="76"/>
      <c r="C294" s="76"/>
      <c r="D294" s="76"/>
      <c r="E294" s="76"/>
      <c r="F294" s="76"/>
      <c r="G294" s="76"/>
      <c r="H294" s="76"/>
    </row>
    <row r="295" spans="1:8" x14ac:dyDescent="0.15">
      <c r="A295" s="76"/>
      <c r="B295" s="76"/>
      <c r="C295" s="76"/>
      <c r="D295" s="76"/>
      <c r="E295" s="76"/>
      <c r="F295" s="76"/>
      <c r="G295" s="76"/>
      <c r="H295" s="76"/>
    </row>
    <row r="296" spans="1:8" x14ac:dyDescent="0.15">
      <c r="A296" s="76"/>
      <c r="B296" s="76"/>
      <c r="C296" s="76"/>
      <c r="D296" s="76"/>
      <c r="E296" s="76"/>
      <c r="F296" s="76"/>
      <c r="G296" s="76"/>
      <c r="H296" s="76"/>
    </row>
    <row r="297" spans="1:8" x14ac:dyDescent="0.15">
      <c r="A297" s="76"/>
      <c r="B297" s="76"/>
      <c r="C297" s="76"/>
      <c r="D297" s="76"/>
      <c r="E297" s="76"/>
      <c r="F297" s="76"/>
      <c r="G297" s="76"/>
      <c r="H297" s="76"/>
    </row>
    <row r="298" spans="1:8" x14ac:dyDescent="0.15">
      <c r="A298" s="76"/>
      <c r="B298" s="76"/>
      <c r="C298" s="76"/>
      <c r="D298" s="76"/>
      <c r="E298" s="76"/>
      <c r="F298" s="76"/>
      <c r="G298" s="76"/>
      <c r="H298" s="76"/>
    </row>
    <row r="299" spans="1:8" x14ac:dyDescent="0.15">
      <c r="A299" s="76"/>
      <c r="B299" s="76"/>
      <c r="C299" s="76"/>
      <c r="D299" s="76"/>
      <c r="E299" s="76"/>
      <c r="F299" s="76"/>
      <c r="G299" s="76"/>
      <c r="H299" s="76"/>
    </row>
    <row r="300" spans="1:8" x14ac:dyDescent="0.15">
      <c r="A300" s="76"/>
      <c r="B300" s="76"/>
      <c r="C300" s="76"/>
      <c r="D300" s="76"/>
      <c r="E300" s="76"/>
      <c r="F300" s="76"/>
      <c r="G300" s="76"/>
      <c r="H300" s="76"/>
    </row>
    <row r="301" spans="1:8" x14ac:dyDescent="0.15">
      <c r="A301" s="76"/>
      <c r="B301" s="76"/>
      <c r="C301" s="76"/>
      <c r="D301" s="76"/>
      <c r="E301" s="76"/>
      <c r="F301" s="76"/>
      <c r="G301" s="76"/>
      <c r="H301" s="76"/>
    </row>
    <row r="302" spans="1:8" x14ac:dyDescent="0.15">
      <c r="A302" s="76"/>
      <c r="B302" s="76"/>
      <c r="C302" s="76"/>
      <c r="D302" s="76"/>
      <c r="E302" s="76"/>
      <c r="F302" s="76"/>
      <c r="G302" s="76"/>
      <c r="H302" s="76"/>
    </row>
    <row r="303" spans="1:8" x14ac:dyDescent="0.15">
      <c r="A303" s="76"/>
      <c r="B303" s="76"/>
      <c r="C303" s="76"/>
      <c r="D303" s="76"/>
      <c r="E303" s="76"/>
      <c r="F303" s="76"/>
      <c r="G303" s="76"/>
      <c r="H303" s="76"/>
    </row>
    <row r="304" spans="1:8" x14ac:dyDescent="0.15">
      <c r="A304" s="76"/>
      <c r="B304" s="76"/>
      <c r="C304" s="76"/>
      <c r="D304" s="76"/>
      <c r="E304" s="76"/>
      <c r="F304" s="76"/>
      <c r="G304" s="76"/>
      <c r="H304" s="76"/>
    </row>
    <row r="305" spans="1:8" x14ac:dyDescent="0.15">
      <c r="A305" s="76"/>
      <c r="B305" s="76"/>
      <c r="C305" s="76"/>
      <c r="D305" s="76"/>
      <c r="E305" s="76"/>
      <c r="F305" s="76"/>
      <c r="G305" s="76"/>
      <c r="H305" s="76"/>
    </row>
    <row r="306" spans="1:8" x14ac:dyDescent="0.15">
      <c r="A306" s="76"/>
      <c r="B306" s="76"/>
      <c r="C306" s="76"/>
      <c r="D306" s="76"/>
      <c r="E306" s="76"/>
      <c r="F306" s="76"/>
      <c r="G306" s="76"/>
      <c r="H306" s="76"/>
    </row>
    <row r="307" spans="1:8" x14ac:dyDescent="0.15">
      <c r="A307" s="76"/>
      <c r="B307" s="76"/>
      <c r="C307" s="76"/>
      <c r="D307" s="76"/>
      <c r="E307" s="76"/>
      <c r="F307" s="76"/>
      <c r="G307" s="76"/>
      <c r="H307" s="76"/>
    </row>
    <row r="308" spans="1:8" x14ac:dyDescent="0.15">
      <c r="A308" s="76"/>
      <c r="B308" s="76"/>
      <c r="C308" s="76"/>
      <c r="D308" s="76"/>
      <c r="E308" s="76"/>
      <c r="F308" s="76"/>
      <c r="G308" s="76"/>
      <c r="H308" s="76"/>
    </row>
    <row r="309" spans="1:8" x14ac:dyDescent="0.15">
      <c r="A309" s="76"/>
      <c r="B309" s="76"/>
      <c r="C309" s="76"/>
      <c r="D309" s="76"/>
      <c r="E309" s="76"/>
      <c r="F309" s="76"/>
      <c r="G309" s="76"/>
      <c r="H309" s="76"/>
    </row>
    <row r="310" spans="1:8" x14ac:dyDescent="0.15">
      <c r="A310" s="76"/>
      <c r="B310" s="76"/>
      <c r="C310" s="76"/>
      <c r="D310" s="76"/>
      <c r="E310" s="76"/>
      <c r="F310" s="76"/>
      <c r="G310" s="76"/>
      <c r="H310" s="76"/>
    </row>
    <row r="311" spans="1:8" x14ac:dyDescent="0.15">
      <c r="A311" s="76"/>
      <c r="B311" s="76"/>
      <c r="C311" s="76"/>
      <c r="D311" s="76"/>
      <c r="E311" s="76"/>
      <c r="F311" s="76"/>
      <c r="G311" s="76"/>
      <c r="H311" s="76"/>
    </row>
    <row r="312" spans="1:8" x14ac:dyDescent="0.15">
      <c r="A312" s="76"/>
      <c r="B312" s="76"/>
      <c r="C312" s="76"/>
      <c r="D312" s="76"/>
      <c r="E312" s="76"/>
      <c r="F312" s="76"/>
      <c r="G312" s="76"/>
      <c r="H312" s="76"/>
    </row>
    <row r="313" spans="1:8" x14ac:dyDescent="0.15">
      <c r="A313" s="76"/>
      <c r="B313" s="76"/>
      <c r="C313" s="76"/>
      <c r="D313" s="76"/>
      <c r="E313" s="76"/>
      <c r="F313" s="76"/>
      <c r="G313" s="76"/>
      <c r="H313" s="76"/>
    </row>
    <row r="314" spans="1:8" x14ac:dyDescent="0.15">
      <c r="A314" s="76"/>
      <c r="B314" s="76"/>
      <c r="C314" s="76"/>
      <c r="D314" s="76"/>
      <c r="E314" s="76"/>
      <c r="F314" s="76"/>
      <c r="G314" s="76"/>
      <c r="H314" s="76"/>
    </row>
    <row r="315" spans="1:8" x14ac:dyDescent="0.15">
      <c r="A315" s="76"/>
      <c r="B315" s="76"/>
      <c r="C315" s="76"/>
      <c r="D315" s="76"/>
      <c r="E315" s="76"/>
      <c r="F315" s="76"/>
      <c r="G315" s="76"/>
      <c r="H315" s="76"/>
    </row>
    <row r="316" spans="1:8" x14ac:dyDescent="0.15">
      <c r="A316" s="76"/>
      <c r="B316" s="76"/>
      <c r="C316" s="76"/>
      <c r="D316" s="76"/>
      <c r="E316" s="76"/>
      <c r="F316" s="76"/>
      <c r="G316" s="76"/>
      <c r="H316" s="76"/>
    </row>
    <row r="317" spans="1:8" x14ac:dyDescent="0.15">
      <c r="A317" s="76"/>
      <c r="B317" s="76"/>
      <c r="C317" s="76"/>
      <c r="D317" s="76"/>
      <c r="E317" s="76"/>
      <c r="F317" s="76"/>
      <c r="G317" s="76"/>
      <c r="H317" s="76"/>
    </row>
    <row r="318" spans="1:8" x14ac:dyDescent="0.15">
      <c r="A318" s="76"/>
      <c r="B318" s="76"/>
      <c r="C318" s="76"/>
      <c r="D318" s="76"/>
      <c r="E318" s="76"/>
      <c r="F318" s="76"/>
      <c r="G318" s="76"/>
      <c r="H318" s="76"/>
    </row>
    <row r="319" spans="1:8" x14ac:dyDescent="0.15">
      <c r="A319" s="76"/>
      <c r="B319" s="76"/>
      <c r="C319" s="76"/>
      <c r="D319" s="76"/>
      <c r="E319" s="76"/>
      <c r="F319" s="76"/>
      <c r="G319" s="76"/>
      <c r="H319" s="76"/>
    </row>
    <row r="320" spans="1:8" x14ac:dyDescent="0.15">
      <c r="A320" s="76"/>
      <c r="B320" s="76"/>
      <c r="C320" s="76"/>
      <c r="D320" s="76"/>
      <c r="E320" s="76"/>
      <c r="F320" s="76"/>
      <c r="G320" s="76"/>
      <c r="H320" s="76"/>
    </row>
    <row r="321" spans="1:8" x14ac:dyDescent="0.15">
      <c r="A321" s="76"/>
      <c r="B321" s="76"/>
      <c r="C321" s="76"/>
      <c r="D321" s="76"/>
      <c r="E321" s="76"/>
      <c r="F321" s="76"/>
      <c r="G321" s="76"/>
      <c r="H321" s="76"/>
    </row>
    <row r="322" spans="1:8" x14ac:dyDescent="0.15">
      <c r="A322" s="76"/>
      <c r="B322" s="76"/>
      <c r="C322" s="76"/>
      <c r="D322" s="76"/>
      <c r="E322" s="76"/>
      <c r="F322" s="76"/>
      <c r="G322" s="76"/>
      <c r="H322" s="76"/>
    </row>
    <row r="323" spans="1:8" x14ac:dyDescent="0.15">
      <c r="A323" s="76"/>
      <c r="B323" s="76"/>
      <c r="C323" s="76"/>
      <c r="D323" s="76"/>
      <c r="E323" s="76"/>
      <c r="F323" s="76"/>
      <c r="G323" s="76"/>
      <c r="H323" s="76"/>
    </row>
    <row r="324" spans="1:8" x14ac:dyDescent="0.15">
      <c r="A324" s="76"/>
      <c r="B324" s="76"/>
      <c r="C324" s="76"/>
      <c r="D324" s="76"/>
      <c r="E324" s="76"/>
      <c r="F324" s="76"/>
      <c r="G324" s="76"/>
      <c r="H324" s="76"/>
    </row>
    <row r="325" spans="1:8" x14ac:dyDescent="0.15">
      <c r="A325" s="76"/>
      <c r="B325" s="76"/>
      <c r="C325" s="76"/>
      <c r="D325" s="76"/>
      <c r="E325" s="76"/>
      <c r="F325" s="76"/>
      <c r="G325" s="76"/>
      <c r="H325" s="76"/>
    </row>
    <row r="326" spans="1:8" x14ac:dyDescent="0.15">
      <c r="A326" s="76"/>
      <c r="B326" s="76"/>
      <c r="C326" s="76"/>
      <c r="D326" s="76"/>
      <c r="E326" s="76"/>
      <c r="F326" s="76"/>
      <c r="G326" s="76"/>
      <c r="H326" s="76"/>
    </row>
    <row r="327" spans="1:8" x14ac:dyDescent="0.15">
      <c r="A327" s="76"/>
      <c r="B327" s="76"/>
      <c r="C327" s="76"/>
      <c r="D327" s="76"/>
      <c r="E327" s="76"/>
      <c r="F327" s="76"/>
      <c r="G327" s="76"/>
      <c r="H327" s="76"/>
    </row>
    <row r="328" spans="1:8" x14ac:dyDescent="0.15">
      <c r="A328" s="76"/>
      <c r="B328" s="76"/>
      <c r="C328" s="76"/>
      <c r="D328" s="76"/>
      <c r="E328" s="76"/>
      <c r="F328" s="76"/>
      <c r="G328" s="76"/>
      <c r="H328" s="76"/>
    </row>
    <row r="329" spans="1:8" x14ac:dyDescent="0.15">
      <c r="A329" s="76"/>
      <c r="B329" s="76"/>
      <c r="C329" s="76"/>
      <c r="D329" s="76"/>
      <c r="E329" s="76"/>
      <c r="F329" s="76"/>
      <c r="G329" s="76"/>
      <c r="H329" s="76"/>
    </row>
    <row r="330" spans="1:8" x14ac:dyDescent="0.15">
      <c r="A330" s="76"/>
      <c r="B330" s="76"/>
      <c r="C330" s="76"/>
      <c r="D330" s="76"/>
      <c r="E330" s="76"/>
      <c r="F330" s="76"/>
      <c r="G330" s="76"/>
      <c r="H330" s="76"/>
    </row>
    <row r="331" spans="1:8" x14ac:dyDescent="0.15">
      <c r="A331" s="76"/>
      <c r="B331" s="76"/>
      <c r="C331" s="76"/>
      <c r="D331" s="76"/>
      <c r="E331" s="76"/>
      <c r="F331" s="76"/>
      <c r="G331" s="76"/>
      <c r="H331" s="76"/>
    </row>
    <row r="332" spans="1:8" x14ac:dyDescent="0.15">
      <c r="A332" s="76"/>
      <c r="B332" s="76"/>
      <c r="C332" s="76"/>
      <c r="D332" s="76"/>
      <c r="E332" s="76"/>
      <c r="F332" s="76"/>
      <c r="G332" s="76"/>
      <c r="H332" s="76"/>
    </row>
    <row r="333" spans="1:8" x14ac:dyDescent="0.15">
      <c r="A333" s="76"/>
      <c r="B333" s="76"/>
      <c r="C333" s="76"/>
      <c r="D333" s="76"/>
      <c r="E333" s="76"/>
      <c r="F333" s="76"/>
      <c r="G333" s="76"/>
      <c r="H333" s="76"/>
    </row>
    <row r="334" spans="1:8" x14ac:dyDescent="0.15">
      <c r="A334" s="76"/>
      <c r="B334" s="76"/>
      <c r="C334" s="76"/>
      <c r="D334" s="76"/>
      <c r="E334" s="76"/>
      <c r="F334" s="76"/>
      <c r="G334" s="76"/>
      <c r="H334" s="76"/>
    </row>
    <row r="335" spans="1:8" x14ac:dyDescent="0.15">
      <c r="A335" s="76"/>
      <c r="B335" s="76"/>
      <c r="C335" s="76"/>
      <c r="D335" s="76"/>
      <c r="E335" s="76"/>
      <c r="F335" s="76"/>
      <c r="G335" s="76"/>
      <c r="H335" s="76"/>
    </row>
    <row r="336" spans="1:8" x14ac:dyDescent="0.15">
      <c r="A336" s="76"/>
      <c r="B336" s="76"/>
      <c r="C336" s="76"/>
      <c r="D336" s="76"/>
      <c r="E336" s="76"/>
      <c r="F336" s="76"/>
      <c r="G336" s="76"/>
      <c r="H336" s="76"/>
    </row>
    <row r="337" spans="1:8" x14ac:dyDescent="0.15">
      <c r="A337" s="76"/>
      <c r="B337" s="76"/>
      <c r="C337" s="76"/>
      <c r="D337" s="76"/>
      <c r="E337" s="76"/>
      <c r="F337" s="76"/>
      <c r="G337" s="76"/>
      <c r="H337" s="76"/>
    </row>
    <row r="338" spans="1:8" x14ac:dyDescent="0.15">
      <c r="A338" s="76"/>
      <c r="B338" s="76"/>
      <c r="C338" s="76"/>
      <c r="D338" s="76"/>
      <c r="E338" s="76"/>
      <c r="F338" s="76"/>
      <c r="G338" s="76"/>
      <c r="H338" s="76"/>
    </row>
    <row r="339" spans="1:8" x14ac:dyDescent="0.15">
      <c r="A339" s="76"/>
      <c r="B339" s="76"/>
      <c r="C339" s="76"/>
      <c r="D339" s="76"/>
      <c r="E339" s="76"/>
      <c r="F339" s="76"/>
      <c r="G339" s="76"/>
      <c r="H339" s="76"/>
    </row>
    <row r="340" spans="1:8" x14ac:dyDescent="0.15">
      <c r="A340" s="76"/>
      <c r="B340" s="76"/>
      <c r="C340" s="76"/>
      <c r="D340" s="76"/>
      <c r="E340" s="76"/>
      <c r="F340" s="76"/>
      <c r="G340" s="76"/>
      <c r="H340" s="76"/>
    </row>
    <row r="341" spans="1:8" x14ac:dyDescent="0.15">
      <c r="A341" s="76"/>
      <c r="B341" s="76"/>
      <c r="C341" s="76"/>
      <c r="D341" s="76"/>
      <c r="E341" s="76"/>
      <c r="F341" s="76"/>
      <c r="G341" s="76"/>
      <c r="H341" s="76"/>
    </row>
    <row r="342" spans="1:8" x14ac:dyDescent="0.15">
      <c r="A342" s="76"/>
      <c r="B342" s="76"/>
      <c r="C342" s="76"/>
      <c r="D342" s="76"/>
      <c r="E342" s="76"/>
      <c r="F342" s="76"/>
      <c r="G342" s="76"/>
      <c r="H342" s="76"/>
    </row>
    <row r="343" spans="1:8" x14ac:dyDescent="0.15">
      <c r="A343" s="76"/>
      <c r="B343" s="76"/>
      <c r="C343" s="76"/>
      <c r="D343" s="76"/>
      <c r="E343" s="76"/>
      <c r="F343" s="76"/>
      <c r="G343" s="76"/>
      <c r="H343" s="76"/>
    </row>
    <row r="344" spans="1:8" x14ac:dyDescent="0.15">
      <c r="A344" s="76"/>
      <c r="B344" s="76"/>
      <c r="C344" s="76"/>
      <c r="D344" s="76"/>
      <c r="E344" s="76"/>
      <c r="F344" s="76"/>
      <c r="G344" s="76"/>
      <c r="H344" s="76"/>
    </row>
    <row r="345" spans="1:8" x14ac:dyDescent="0.15">
      <c r="A345" s="76"/>
      <c r="B345" s="76"/>
      <c r="C345" s="76"/>
      <c r="D345" s="76"/>
      <c r="E345" s="76"/>
      <c r="F345" s="76"/>
      <c r="G345" s="76"/>
      <c r="H345" s="76"/>
    </row>
    <row r="346" spans="1:8" x14ac:dyDescent="0.15">
      <c r="A346" s="76"/>
      <c r="B346" s="76"/>
      <c r="C346" s="76"/>
      <c r="D346" s="76"/>
      <c r="E346" s="76"/>
      <c r="F346" s="76"/>
      <c r="G346" s="76"/>
      <c r="H346" s="76"/>
    </row>
    <row r="347" spans="1:8" x14ac:dyDescent="0.15">
      <c r="A347" s="76"/>
      <c r="B347" s="76"/>
      <c r="C347" s="76"/>
      <c r="D347" s="76"/>
      <c r="E347" s="76"/>
      <c r="F347" s="76"/>
      <c r="G347" s="76"/>
      <c r="H347" s="76"/>
    </row>
    <row r="348" spans="1:8" x14ac:dyDescent="0.15">
      <c r="A348" s="76"/>
      <c r="B348" s="76"/>
      <c r="C348" s="76"/>
      <c r="D348" s="76"/>
      <c r="E348" s="76"/>
      <c r="F348" s="76"/>
      <c r="G348" s="76"/>
      <c r="H348" s="76"/>
    </row>
    <row r="349" spans="1:8" x14ac:dyDescent="0.15">
      <c r="A349" s="76"/>
      <c r="B349" s="76"/>
      <c r="C349" s="76"/>
      <c r="D349" s="76"/>
      <c r="E349" s="76"/>
      <c r="F349" s="76"/>
      <c r="G349" s="76"/>
      <c r="H349" s="76"/>
    </row>
    <row r="350" spans="1:8" x14ac:dyDescent="0.15">
      <c r="A350" s="76"/>
      <c r="B350" s="76"/>
      <c r="C350" s="76"/>
      <c r="D350" s="76"/>
      <c r="E350" s="76"/>
      <c r="F350" s="76"/>
      <c r="G350" s="76"/>
      <c r="H350" s="76"/>
    </row>
    <row r="351" spans="1:8" x14ac:dyDescent="0.15">
      <c r="A351" s="76"/>
      <c r="B351" s="76"/>
      <c r="C351" s="76"/>
      <c r="D351" s="76"/>
      <c r="E351" s="76"/>
      <c r="F351" s="76"/>
      <c r="G351" s="76"/>
      <c r="H351" s="76"/>
    </row>
    <row r="352" spans="1:8" x14ac:dyDescent="0.15">
      <c r="A352" s="76"/>
      <c r="B352" s="76"/>
      <c r="C352" s="76"/>
      <c r="D352" s="76"/>
      <c r="E352" s="76"/>
      <c r="F352" s="76"/>
      <c r="G352" s="76"/>
      <c r="H352" s="76"/>
    </row>
    <row r="353" spans="1:8" x14ac:dyDescent="0.15">
      <c r="A353" s="76"/>
      <c r="B353" s="76"/>
      <c r="C353" s="76"/>
      <c r="D353" s="76"/>
      <c r="E353" s="76"/>
      <c r="F353" s="76"/>
      <c r="G353" s="76"/>
      <c r="H353" s="76"/>
    </row>
    <row r="354" spans="1:8" x14ac:dyDescent="0.15">
      <c r="A354" s="76"/>
      <c r="B354" s="76"/>
      <c r="C354" s="76"/>
      <c r="D354" s="76"/>
      <c r="E354" s="76"/>
      <c r="F354" s="76"/>
      <c r="G354" s="76"/>
      <c r="H354" s="76"/>
    </row>
    <row r="355" spans="1:8" x14ac:dyDescent="0.15">
      <c r="A355" s="76"/>
      <c r="B355" s="76"/>
      <c r="C355" s="76"/>
      <c r="D355" s="76"/>
      <c r="E355" s="76"/>
      <c r="F355" s="76"/>
      <c r="G355" s="76"/>
      <c r="H355" s="76"/>
    </row>
    <row r="356" spans="1:8" x14ac:dyDescent="0.15">
      <c r="A356" s="76"/>
      <c r="B356" s="76"/>
      <c r="C356" s="76"/>
      <c r="D356" s="76"/>
      <c r="E356" s="76"/>
      <c r="F356" s="76"/>
      <c r="G356" s="76"/>
      <c r="H356" s="76"/>
    </row>
    <row r="357" spans="1:8" x14ac:dyDescent="0.15">
      <c r="A357" s="76"/>
      <c r="B357" s="76"/>
      <c r="C357" s="76"/>
      <c r="D357" s="76"/>
      <c r="E357" s="76"/>
      <c r="F357" s="76"/>
      <c r="G357" s="76"/>
      <c r="H357" s="76"/>
    </row>
    <row r="358" spans="1:8" x14ac:dyDescent="0.15">
      <c r="A358" s="76"/>
      <c r="B358" s="76"/>
      <c r="C358" s="76"/>
      <c r="D358" s="76"/>
      <c r="E358" s="76"/>
      <c r="F358" s="76"/>
      <c r="G358" s="76"/>
      <c r="H358" s="76"/>
    </row>
    <row r="359" spans="1:8" x14ac:dyDescent="0.15">
      <c r="A359" s="76"/>
      <c r="B359" s="76"/>
      <c r="C359" s="76"/>
      <c r="D359" s="76"/>
      <c r="E359" s="76"/>
      <c r="F359" s="76"/>
      <c r="G359" s="76"/>
      <c r="H359" s="76"/>
    </row>
    <row r="360" spans="1:8" x14ac:dyDescent="0.15">
      <c r="A360" s="76"/>
      <c r="B360" s="76"/>
      <c r="C360" s="76"/>
      <c r="D360" s="76"/>
      <c r="E360" s="76"/>
      <c r="F360" s="76"/>
      <c r="G360" s="76"/>
      <c r="H360" s="76"/>
    </row>
    <row r="361" spans="1:8" x14ac:dyDescent="0.15">
      <c r="A361" s="76"/>
      <c r="B361" s="76"/>
      <c r="C361" s="76"/>
      <c r="D361" s="76"/>
      <c r="E361" s="76"/>
      <c r="F361" s="76"/>
      <c r="G361" s="76"/>
      <c r="H361" s="76"/>
    </row>
    <row r="362" spans="1:8" x14ac:dyDescent="0.15">
      <c r="A362" s="76"/>
      <c r="B362" s="76"/>
      <c r="C362" s="76"/>
      <c r="D362" s="76"/>
      <c r="E362" s="76"/>
      <c r="F362" s="76"/>
      <c r="G362" s="76"/>
      <c r="H362" s="76"/>
    </row>
    <row r="363" spans="1:8" x14ac:dyDescent="0.15">
      <c r="A363" s="76"/>
      <c r="B363" s="76"/>
      <c r="C363" s="76"/>
      <c r="D363" s="76"/>
      <c r="E363" s="76"/>
      <c r="F363" s="76"/>
      <c r="G363" s="76"/>
      <c r="H363" s="76"/>
    </row>
    <row r="364" spans="1:8" x14ac:dyDescent="0.15">
      <c r="A364" s="76"/>
      <c r="B364" s="76"/>
      <c r="C364" s="76"/>
      <c r="D364" s="76"/>
      <c r="E364" s="76"/>
      <c r="F364" s="76"/>
      <c r="G364" s="76"/>
      <c r="H364" s="76"/>
    </row>
    <row r="365" spans="1:8" x14ac:dyDescent="0.15">
      <c r="A365" s="76"/>
      <c r="B365" s="76"/>
      <c r="C365" s="76"/>
      <c r="D365" s="76"/>
      <c r="E365" s="76"/>
      <c r="F365" s="76"/>
      <c r="G365" s="76"/>
      <c r="H365" s="76"/>
    </row>
    <row r="366" spans="1:8" x14ac:dyDescent="0.15">
      <c r="A366" s="76"/>
      <c r="B366" s="76"/>
      <c r="C366" s="76"/>
      <c r="D366" s="76"/>
      <c r="E366" s="76"/>
      <c r="F366" s="76"/>
      <c r="G366" s="76"/>
      <c r="H366" s="76"/>
    </row>
    <row r="367" spans="1:8" x14ac:dyDescent="0.15">
      <c r="A367" s="76"/>
      <c r="B367" s="76"/>
      <c r="C367" s="76"/>
      <c r="D367" s="76"/>
      <c r="E367" s="76"/>
      <c r="F367" s="76"/>
      <c r="G367" s="76"/>
      <c r="H367" s="76"/>
    </row>
    <row r="368" spans="1:8" x14ac:dyDescent="0.15">
      <c r="A368" s="76"/>
      <c r="B368" s="76"/>
      <c r="C368" s="76"/>
      <c r="D368" s="76"/>
      <c r="E368" s="76"/>
      <c r="F368" s="76"/>
      <c r="G368" s="76"/>
      <c r="H368" s="76"/>
    </row>
    <row r="369" spans="1:8" x14ac:dyDescent="0.15">
      <c r="A369" s="76"/>
      <c r="B369" s="76"/>
      <c r="C369" s="76"/>
      <c r="D369" s="76"/>
      <c r="E369" s="76"/>
      <c r="F369" s="76"/>
      <c r="G369" s="76"/>
      <c r="H369" s="76"/>
    </row>
    <row r="370" spans="1:8" x14ac:dyDescent="0.15">
      <c r="A370" s="76"/>
      <c r="B370" s="76"/>
      <c r="C370" s="76"/>
      <c r="D370" s="76"/>
      <c r="E370" s="76"/>
      <c r="F370" s="76"/>
      <c r="G370" s="76"/>
      <c r="H370" s="76"/>
    </row>
    <row r="371" spans="1:8" x14ac:dyDescent="0.15">
      <c r="A371" s="76"/>
      <c r="B371" s="76"/>
      <c r="C371" s="76"/>
      <c r="D371" s="76"/>
      <c r="E371" s="76"/>
      <c r="F371" s="76"/>
      <c r="G371" s="76"/>
      <c r="H371" s="76"/>
    </row>
    <row r="372" spans="1:8" x14ac:dyDescent="0.15">
      <c r="A372" s="76"/>
      <c r="B372" s="76"/>
      <c r="C372" s="76"/>
      <c r="D372" s="76"/>
      <c r="E372" s="76"/>
      <c r="F372" s="76"/>
      <c r="G372" s="76"/>
      <c r="H372" s="76"/>
    </row>
    <row r="373" spans="1:8" x14ac:dyDescent="0.15">
      <c r="A373" s="76"/>
      <c r="B373" s="76"/>
      <c r="C373" s="76"/>
      <c r="D373" s="76"/>
      <c r="E373" s="76"/>
      <c r="F373" s="76"/>
      <c r="G373" s="76"/>
      <c r="H373" s="76"/>
    </row>
    <row r="374" spans="1:8" x14ac:dyDescent="0.15">
      <c r="A374" s="76"/>
      <c r="B374" s="76"/>
      <c r="C374" s="76"/>
      <c r="D374" s="76"/>
      <c r="E374" s="76"/>
      <c r="F374" s="76"/>
      <c r="G374" s="76"/>
      <c r="H374" s="76"/>
    </row>
    <row r="375" spans="1:8" x14ac:dyDescent="0.15">
      <c r="A375" s="76"/>
      <c r="B375" s="76"/>
      <c r="C375" s="76"/>
      <c r="D375" s="76"/>
      <c r="E375" s="76"/>
      <c r="F375" s="76"/>
      <c r="G375" s="76"/>
      <c r="H375" s="76"/>
    </row>
    <row r="376" spans="1:8" x14ac:dyDescent="0.15">
      <c r="A376" s="76"/>
      <c r="B376" s="76"/>
      <c r="C376" s="76"/>
      <c r="D376" s="76"/>
      <c r="E376" s="76"/>
      <c r="F376" s="76"/>
      <c r="G376" s="76"/>
      <c r="H376" s="76"/>
    </row>
    <row r="377" spans="1:8" x14ac:dyDescent="0.15">
      <c r="A377" s="76"/>
      <c r="B377" s="76"/>
      <c r="C377" s="76"/>
      <c r="D377" s="76"/>
      <c r="E377" s="76"/>
      <c r="F377" s="76"/>
      <c r="G377" s="76"/>
      <c r="H377" s="76"/>
    </row>
    <row r="378" spans="1:8" x14ac:dyDescent="0.15">
      <c r="A378" s="76"/>
      <c r="B378" s="76"/>
      <c r="C378" s="76"/>
      <c r="D378" s="76"/>
      <c r="E378" s="76"/>
      <c r="F378" s="76"/>
      <c r="G378" s="76"/>
      <c r="H378" s="76"/>
    </row>
    <row r="379" spans="1:8" x14ac:dyDescent="0.15">
      <c r="A379" s="76"/>
      <c r="B379" s="76"/>
      <c r="C379" s="76"/>
      <c r="D379" s="76"/>
      <c r="E379" s="76"/>
      <c r="F379" s="76"/>
      <c r="G379" s="76"/>
      <c r="H379" s="76"/>
    </row>
    <row r="380" spans="1:8" x14ac:dyDescent="0.15">
      <c r="A380" s="76"/>
      <c r="B380" s="76"/>
      <c r="C380" s="76"/>
      <c r="D380" s="76"/>
      <c r="E380" s="76"/>
      <c r="F380" s="76"/>
      <c r="G380" s="76"/>
      <c r="H380" s="76"/>
    </row>
    <row r="381" spans="1:8" x14ac:dyDescent="0.15">
      <c r="A381" s="76"/>
      <c r="B381" s="76"/>
      <c r="C381" s="76"/>
      <c r="D381" s="76"/>
      <c r="E381" s="76"/>
      <c r="F381" s="76"/>
      <c r="G381" s="76"/>
      <c r="H381" s="76"/>
    </row>
    <row r="382" spans="1:8" x14ac:dyDescent="0.15">
      <c r="A382" s="76"/>
      <c r="B382" s="76"/>
      <c r="C382" s="76"/>
      <c r="D382" s="76"/>
      <c r="E382" s="76"/>
      <c r="F382" s="76"/>
      <c r="G382" s="76"/>
      <c r="H382" s="76"/>
    </row>
    <row r="383" spans="1:8" x14ac:dyDescent="0.15">
      <c r="A383" s="76"/>
      <c r="B383" s="76"/>
      <c r="C383" s="76"/>
      <c r="D383" s="76"/>
      <c r="E383" s="76"/>
      <c r="F383" s="76"/>
      <c r="G383" s="76"/>
      <c r="H383" s="76"/>
    </row>
    <row r="384" spans="1:8" x14ac:dyDescent="0.15">
      <c r="A384" s="76"/>
      <c r="B384" s="76"/>
      <c r="C384" s="76"/>
      <c r="D384" s="76"/>
      <c r="E384" s="76"/>
      <c r="F384" s="76"/>
      <c r="G384" s="76"/>
      <c r="H384" s="76"/>
    </row>
    <row r="385" spans="1:8" x14ac:dyDescent="0.15">
      <c r="A385" s="76"/>
      <c r="B385" s="76"/>
      <c r="C385" s="76"/>
      <c r="D385" s="76"/>
      <c r="E385" s="76"/>
      <c r="F385" s="76"/>
      <c r="G385" s="76"/>
      <c r="H385" s="76"/>
    </row>
    <row r="386" spans="1:8" x14ac:dyDescent="0.15">
      <c r="A386" s="76"/>
      <c r="B386" s="76"/>
      <c r="C386" s="76"/>
      <c r="D386" s="76"/>
      <c r="E386" s="76"/>
      <c r="F386" s="76"/>
      <c r="G386" s="76"/>
      <c r="H386" s="76"/>
    </row>
    <row r="387" spans="1:8" x14ac:dyDescent="0.15">
      <c r="A387" s="76"/>
      <c r="B387" s="76"/>
      <c r="C387" s="76"/>
      <c r="D387" s="76"/>
      <c r="E387" s="76"/>
      <c r="F387" s="76"/>
      <c r="G387" s="76"/>
      <c r="H387" s="76"/>
    </row>
    <row r="388" spans="1:8" x14ac:dyDescent="0.15">
      <c r="A388" s="76"/>
      <c r="B388" s="76"/>
      <c r="C388" s="76"/>
      <c r="D388" s="76"/>
      <c r="E388" s="76"/>
      <c r="F388" s="76"/>
      <c r="G388" s="76"/>
      <c r="H388" s="76"/>
    </row>
    <row r="389" spans="1:8" x14ac:dyDescent="0.15">
      <c r="A389" s="76"/>
      <c r="B389" s="76"/>
      <c r="C389" s="76"/>
      <c r="D389" s="76"/>
      <c r="E389" s="76"/>
      <c r="F389" s="76"/>
      <c r="G389" s="76"/>
      <c r="H389" s="76"/>
    </row>
    <row r="390" spans="1:8" x14ac:dyDescent="0.15">
      <c r="A390" s="76"/>
      <c r="B390" s="76"/>
      <c r="C390" s="76"/>
      <c r="D390" s="76"/>
      <c r="E390" s="76"/>
      <c r="F390" s="76"/>
      <c r="G390" s="76"/>
      <c r="H390" s="76"/>
    </row>
    <row r="391" spans="1:8" x14ac:dyDescent="0.15">
      <c r="A391" s="76"/>
      <c r="B391" s="76"/>
      <c r="C391" s="76"/>
      <c r="D391" s="76"/>
      <c r="E391" s="76"/>
      <c r="F391" s="76"/>
      <c r="G391" s="76"/>
      <c r="H391" s="76"/>
    </row>
    <row r="392" spans="1:8" x14ac:dyDescent="0.15">
      <c r="A392" s="76"/>
      <c r="B392" s="76"/>
      <c r="C392" s="76"/>
      <c r="D392" s="76"/>
      <c r="E392" s="76"/>
      <c r="F392" s="76"/>
      <c r="G392" s="76"/>
      <c r="H392" s="76"/>
    </row>
    <row r="393" spans="1:8" x14ac:dyDescent="0.15">
      <c r="A393" s="76"/>
      <c r="B393" s="76"/>
      <c r="C393" s="76"/>
      <c r="D393" s="76"/>
      <c r="E393" s="76"/>
      <c r="F393" s="76"/>
      <c r="G393" s="76"/>
      <c r="H393" s="76"/>
    </row>
    <row r="394" spans="1:8" x14ac:dyDescent="0.15">
      <c r="A394" s="76"/>
      <c r="B394" s="76"/>
      <c r="C394" s="76"/>
      <c r="D394" s="76"/>
      <c r="E394" s="76"/>
      <c r="F394" s="76"/>
      <c r="G394" s="76"/>
      <c r="H394" s="76"/>
    </row>
    <row r="395" spans="1:8" x14ac:dyDescent="0.15">
      <c r="A395" s="76"/>
      <c r="B395" s="76"/>
      <c r="C395" s="76"/>
      <c r="D395" s="76"/>
      <c r="E395" s="76"/>
      <c r="F395" s="76"/>
      <c r="G395" s="76"/>
      <c r="H395" s="76"/>
    </row>
    <row r="396" spans="1:8" x14ac:dyDescent="0.15">
      <c r="A396" s="76"/>
      <c r="B396" s="76"/>
      <c r="C396" s="76"/>
      <c r="D396" s="76"/>
      <c r="E396" s="76"/>
      <c r="F396" s="76"/>
      <c r="G396" s="76"/>
      <c r="H396" s="76"/>
    </row>
    <row r="397" spans="1:8" x14ac:dyDescent="0.15">
      <c r="A397" s="76"/>
      <c r="B397" s="76"/>
      <c r="C397" s="76"/>
      <c r="D397" s="76"/>
      <c r="E397" s="76"/>
      <c r="F397" s="76"/>
      <c r="G397" s="76"/>
      <c r="H397" s="76"/>
    </row>
    <row r="398" spans="1:8" x14ac:dyDescent="0.15">
      <c r="A398" s="76"/>
      <c r="B398" s="76"/>
      <c r="C398" s="76"/>
      <c r="D398" s="76"/>
      <c r="E398" s="76"/>
      <c r="F398" s="76"/>
      <c r="G398" s="76"/>
      <c r="H398" s="76"/>
    </row>
    <row r="399" spans="1:8" x14ac:dyDescent="0.15">
      <c r="A399" s="76"/>
      <c r="B399" s="76"/>
      <c r="C399" s="76"/>
      <c r="D399" s="76"/>
      <c r="E399" s="76"/>
      <c r="F399" s="76"/>
      <c r="G399" s="76"/>
      <c r="H399" s="76"/>
    </row>
    <row r="400" spans="1:8" x14ac:dyDescent="0.15">
      <c r="A400" s="76"/>
      <c r="B400" s="76"/>
      <c r="C400" s="76"/>
      <c r="D400" s="76"/>
      <c r="E400" s="76"/>
      <c r="F400" s="76"/>
      <c r="G400" s="76"/>
      <c r="H400" s="76"/>
    </row>
    <row r="401" spans="1:8" x14ac:dyDescent="0.15">
      <c r="A401" s="76"/>
      <c r="B401" s="76"/>
      <c r="C401" s="76"/>
      <c r="D401" s="76"/>
      <c r="E401" s="76"/>
      <c r="F401" s="76"/>
      <c r="G401" s="76"/>
      <c r="H401" s="76"/>
    </row>
    <row r="402" spans="1:8" x14ac:dyDescent="0.15">
      <c r="A402" s="76"/>
      <c r="B402" s="76"/>
      <c r="C402" s="76"/>
      <c r="D402" s="76"/>
      <c r="E402" s="76"/>
      <c r="F402" s="76"/>
      <c r="G402" s="76"/>
      <c r="H402" s="76"/>
    </row>
    <row r="403" spans="1:8" x14ac:dyDescent="0.15">
      <c r="A403" s="76"/>
      <c r="B403" s="76"/>
      <c r="C403" s="76"/>
      <c r="D403" s="76"/>
      <c r="E403" s="76"/>
      <c r="F403" s="76"/>
      <c r="G403" s="76"/>
      <c r="H403" s="76"/>
    </row>
    <row r="404" spans="1:8" x14ac:dyDescent="0.15">
      <c r="A404" s="76"/>
      <c r="B404" s="76"/>
      <c r="C404" s="76"/>
      <c r="D404" s="76"/>
      <c r="E404" s="76"/>
      <c r="F404" s="76"/>
      <c r="G404" s="76"/>
      <c r="H404" s="76"/>
    </row>
    <row r="405" spans="1:8" x14ac:dyDescent="0.15">
      <c r="A405" s="76"/>
      <c r="B405" s="76"/>
      <c r="C405" s="76"/>
      <c r="D405" s="76"/>
      <c r="E405" s="76"/>
      <c r="F405" s="76"/>
      <c r="G405" s="76"/>
      <c r="H405" s="76"/>
    </row>
    <row r="406" spans="1:8" x14ac:dyDescent="0.15">
      <c r="A406" s="76"/>
      <c r="B406" s="76"/>
      <c r="C406" s="76"/>
      <c r="D406" s="76"/>
      <c r="E406" s="76"/>
      <c r="F406" s="76"/>
      <c r="G406" s="76"/>
      <c r="H406" s="76"/>
    </row>
    <row r="407" spans="1:8" x14ac:dyDescent="0.15">
      <c r="A407" s="76"/>
      <c r="B407" s="76"/>
      <c r="C407" s="76"/>
      <c r="D407" s="76"/>
      <c r="E407" s="76"/>
      <c r="F407" s="76"/>
      <c r="G407" s="76"/>
      <c r="H407" s="76"/>
    </row>
    <row r="408" spans="1:8" x14ac:dyDescent="0.15">
      <c r="A408" s="76"/>
      <c r="B408" s="76"/>
      <c r="C408" s="76"/>
      <c r="D408" s="76"/>
      <c r="E408" s="76"/>
      <c r="F408" s="76"/>
      <c r="G408" s="76"/>
      <c r="H408" s="76"/>
    </row>
    <row r="409" spans="1:8" x14ac:dyDescent="0.15">
      <c r="A409" s="76"/>
      <c r="B409" s="76"/>
      <c r="C409" s="76"/>
      <c r="D409" s="76"/>
      <c r="E409" s="76"/>
      <c r="F409" s="76"/>
      <c r="G409" s="76"/>
      <c r="H409" s="76"/>
    </row>
    <row r="410" spans="1:8" x14ac:dyDescent="0.15">
      <c r="A410" s="76"/>
      <c r="B410" s="76"/>
      <c r="C410" s="76"/>
      <c r="D410" s="76"/>
      <c r="E410" s="76"/>
      <c r="F410" s="76"/>
      <c r="G410" s="76"/>
      <c r="H410" s="76"/>
    </row>
    <row r="411" spans="1:8" x14ac:dyDescent="0.15">
      <c r="A411" s="76"/>
      <c r="B411" s="76"/>
      <c r="C411" s="76"/>
      <c r="D411" s="76"/>
      <c r="E411" s="76"/>
      <c r="F411" s="76"/>
      <c r="G411" s="76"/>
      <c r="H411" s="76"/>
    </row>
    <row r="412" spans="1:8" x14ac:dyDescent="0.15">
      <c r="A412" s="76"/>
      <c r="B412" s="76"/>
      <c r="C412" s="76"/>
      <c r="D412" s="76"/>
      <c r="E412" s="76"/>
      <c r="F412" s="76"/>
      <c r="G412" s="76"/>
      <c r="H412" s="76"/>
    </row>
    <row r="413" spans="1:8" x14ac:dyDescent="0.15">
      <c r="A413" s="76"/>
      <c r="B413" s="76"/>
      <c r="C413" s="76"/>
      <c r="D413" s="76"/>
      <c r="E413" s="76"/>
      <c r="F413" s="76"/>
      <c r="G413" s="76"/>
      <c r="H413" s="76"/>
    </row>
    <row r="414" spans="1:8" x14ac:dyDescent="0.15">
      <c r="A414" s="76"/>
      <c r="B414" s="76"/>
      <c r="C414" s="76"/>
      <c r="D414" s="76"/>
      <c r="E414" s="76"/>
      <c r="F414" s="76"/>
      <c r="G414" s="76"/>
      <c r="H414" s="76"/>
    </row>
    <row r="415" spans="1:8" x14ac:dyDescent="0.15">
      <c r="A415" s="76"/>
      <c r="B415" s="76"/>
      <c r="C415" s="76"/>
      <c r="D415" s="76"/>
      <c r="E415" s="76"/>
      <c r="F415" s="76"/>
      <c r="G415" s="76"/>
      <c r="H415" s="76"/>
    </row>
    <row r="416" spans="1:8" x14ac:dyDescent="0.15">
      <c r="A416" s="76"/>
      <c r="B416" s="76"/>
      <c r="C416" s="76"/>
      <c r="D416" s="76"/>
      <c r="E416" s="76"/>
      <c r="F416" s="76"/>
      <c r="G416" s="76"/>
      <c r="H416" s="76"/>
    </row>
    <row r="417" spans="1:8" x14ac:dyDescent="0.15">
      <c r="A417" s="76"/>
      <c r="B417" s="76"/>
      <c r="C417" s="76"/>
      <c r="D417" s="76"/>
      <c r="E417" s="76"/>
      <c r="F417" s="76"/>
      <c r="G417" s="76"/>
      <c r="H417" s="76"/>
    </row>
    <row r="418" spans="1:8" x14ac:dyDescent="0.15">
      <c r="A418" s="76"/>
      <c r="B418" s="76"/>
      <c r="C418" s="76"/>
      <c r="D418" s="76"/>
      <c r="E418" s="76"/>
      <c r="F418" s="76"/>
      <c r="G418" s="76"/>
      <c r="H418" s="76"/>
    </row>
    <row r="419" spans="1:8" x14ac:dyDescent="0.15">
      <c r="A419" s="76"/>
      <c r="B419" s="76"/>
      <c r="C419" s="76"/>
      <c r="D419" s="76"/>
      <c r="E419" s="76"/>
      <c r="F419" s="76"/>
      <c r="G419" s="76"/>
      <c r="H419" s="76"/>
    </row>
    <row r="420" spans="1:8" x14ac:dyDescent="0.15">
      <c r="A420" s="76"/>
      <c r="B420" s="76"/>
      <c r="C420" s="76"/>
      <c r="D420" s="76"/>
      <c r="E420" s="76"/>
      <c r="F420" s="76"/>
      <c r="G420" s="76"/>
      <c r="H420" s="76"/>
    </row>
    <row r="421" spans="1:8" x14ac:dyDescent="0.15">
      <c r="A421" s="76"/>
      <c r="B421" s="76"/>
      <c r="C421" s="76"/>
      <c r="D421" s="76"/>
      <c r="E421" s="76"/>
      <c r="F421" s="76"/>
      <c r="G421" s="76"/>
      <c r="H421" s="76"/>
    </row>
    <row r="422" spans="1:8" x14ac:dyDescent="0.15">
      <c r="A422" s="76"/>
      <c r="B422" s="76"/>
      <c r="C422" s="76"/>
      <c r="D422" s="76"/>
      <c r="E422" s="76"/>
      <c r="F422" s="76"/>
      <c r="G422" s="76"/>
      <c r="H422" s="76"/>
    </row>
    <row r="423" spans="1:8" x14ac:dyDescent="0.15">
      <c r="A423" s="76"/>
      <c r="B423" s="76"/>
      <c r="C423" s="76"/>
      <c r="D423" s="76"/>
      <c r="E423" s="76"/>
      <c r="F423" s="76"/>
      <c r="G423" s="76"/>
      <c r="H423" s="76"/>
    </row>
    <row r="424" spans="1:8" x14ac:dyDescent="0.15">
      <c r="A424" s="76"/>
      <c r="B424" s="76"/>
      <c r="C424" s="76"/>
      <c r="D424" s="76"/>
      <c r="E424" s="76"/>
      <c r="F424" s="76"/>
      <c r="G424" s="76"/>
      <c r="H424" s="76"/>
    </row>
    <row r="425" spans="1:8" x14ac:dyDescent="0.15">
      <c r="A425" s="76"/>
      <c r="B425" s="76"/>
      <c r="C425" s="76"/>
      <c r="D425" s="76"/>
      <c r="E425" s="76"/>
      <c r="F425" s="76"/>
      <c r="G425" s="76"/>
      <c r="H425" s="76"/>
    </row>
    <row r="426" spans="1:8" x14ac:dyDescent="0.15">
      <c r="A426" s="76"/>
      <c r="B426" s="76"/>
      <c r="C426" s="76"/>
      <c r="D426" s="76"/>
      <c r="E426" s="76"/>
      <c r="F426" s="76"/>
      <c r="G426" s="76"/>
      <c r="H426" s="76"/>
    </row>
    <row r="427" spans="1:8" x14ac:dyDescent="0.15">
      <c r="A427" s="76"/>
      <c r="B427" s="76"/>
      <c r="C427" s="76"/>
      <c r="D427" s="76"/>
      <c r="E427" s="76"/>
      <c r="F427" s="76"/>
      <c r="G427" s="76"/>
      <c r="H427" s="76"/>
    </row>
    <row r="428" spans="1:8" x14ac:dyDescent="0.15">
      <c r="A428" s="76"/>
      <c r="B428" s="76"/>
      <c r="C428" s="76"/>
      <c r="D428" s="76"/>
      <c r="E428" s="76"/>
      <c r="F428" s="76"/>
      <c r="G428" s="76"/>
      <c r="H428" s="76"/>
    </row>
    <row r="429" spans="1:8" x14ac:dyDescent="0.15">
      <c r="A429" s="76"/>
      <c r="B429" s="76"/>
      <c r="C429" s="76"/>
      <c r="D429" s="76"/>
      <c r="E429" s="76"/>
      <c r="F429" s="76"/>
      <c r="G429" s="76"/>
      <c r="H429" s="76"/>
    </row>
    <row r="430" spans="1:8" x14ac:dyDescent="0.15">
      <c r="A430" s="76"/>
      <c r="B430" s="76"/>
      <c r="C430" s="76"/>
      <c r="D430" s="76"/>
      <c r="E430" s="76"/>
      <c r="F430" s="76"/>
      <c r="G430" s="76"/>
      <c r="H430" s="76"/>
    </row>
    <row r="431" spans="1:8" x14ac:dyDescent="0.15">
      <c r="A431" s="76"/>
      <c r="B431" s="76"/>
      <c r="C431" s="76"/>
      <c r="D431" s="76"/>
      <c r="E431" s="76"/>
      <c r="F431" s="76"/>
      <c r="G431" s="76"/>
      <c r="H431" s="76"/>
    </row>
    <row r="432" spans="1:8" x14ac:dyDescent="0.15">
      <c r="A432" s="76"/>
      <c r="B432" s="76"/>
      <c r="C432" s="76"/>
      <c r="D432" s="76"/>
      <c r="E432" s="76"/>
      <c r="F432" s="76"/>
      <c r="G432" s="76"/>
      <c r="H432" s="76"/>
    </row>
    <row r="433" spans="1:8" x14ac:dyDescent="0.15">
      <c r="A433" s="76"/>
      <c r="B433" s="76"/>
      <c r="C433" s="76"/>
      <c r="D433" s="76"/>
      <c r="E433" s="76"/>
      <c r="F433" s="76"/>
      <c r="G433" s="76"/>
      <c r="H433" s="76"/>
    </row>
    <row r="434" spans="1:8" x14ac:dyDescent="0.15">
      <c r="A434" s="76"/>
      <c r="B434" s="76"/>
      <c r="C434" s="76"/>
      <c r="D434" s="76"/>
      <c r="E434" s="76"/>
      <c r="F434" s="76"/>
      <c r="G434" s="76"/>
      <c r="H434" s="76"/>
    </row>
    <row r="435" spans="1:8" x14ac:dyDescent="0.15">
      <c r="A435" s="76"/>
      <c r="B435" s="76"/>
      <c r="C435" s="76"/>
      <c r="D435" s="76"/>
      <c r="E435" s="76"/>
      <c r="F435" s="76"/>
      <c r="G435" s="76"/>
      <c r="H435" s="76"/>
    </row>
    <row r="436" spans="1:8" x14ac:dyDescent="0.15">
      <c r="A436" s="76"/>
      <c r="B436" s="76"/>
      <c r="C436" s="76"/>
      <c r="D436" s="76"/>
      <c r="E436" s="76"/>
      <c r="F436" s="76"/>
      <c r="G436" s="76"/>
      <c r="H436" s="76"/>
    </row>
    <row r="437" spans="1:8" x14ac:dyDescent="0.15">
      <c r="A437" s="76"/>
      <c r="B437" s="76"/>
      <c r="C437" s="76"/>
      <c r="D437" s="76"/>
      <c r="E437" s="76"/>
      <c r="F437" s="76"/>
      <c r="G437" s="76"/>
      <c r="H437" s="76"/>
    </row>
    <row r="438" spans="1:8" x14ac:dyDescent="0.15">
      <c r="A438" s="76"/>
      <c r="B438" s="76"/>
      <c r="C438" s="76"/>
      <c r="D438" s="76"/>
      <c r="E438" s="76"/>
      <c r="F438" s="76"/>
      <c r="G438" s="76"/>
      <c r="H438" s="76"/>
    </row>
    <row r="439" spans="1:8" x14ac:dyDescent="0.15">
      <c r="A439" s="76"/>
      <c r="B439" s="76"/>
      <c r="C439" s="76"/>
      <c r="D439" s="76"/>
      <c r="E439" s="76"/>
      <c r="F439" s="76"/>
      <c r="G439" s="76"/>
      <c r="H439" s="76"/>
    </row>
    <row r="440" spans="1:8" x14ac:dyDescent="0.15">
      <c r="A440" s="76"/>
      <c r="B440" s="76"/>
      <c r="C440" s="76"/>
      <c r="D440" s="76"/>
      <c r="E440" s="76"/>
      <c r="F440" s="76"/>
      <c r="G440" s="76"/>
      <c r="H440" s="76"/>
    </row>
    <row r="441" spans="1:8" x14ac:dyDescent="0.15">
      <c r="A441" s="76"/>
      <c r="B441" s="76"/>
      <c r="C441" s="76"/>
      <c r="D441" s="76"/>
      <c r="E441" s="76"/>
      <c r="F441" s="76"/>
      <c r="G441" s="76"/>
      <c r="H441" s="76"/>
    </row>
    <row r="442" spans="1:8" x14ac:dyDescent="0.15">
      <c r="A442" s="76"/>
      <c r="B442" s="76"/>
      <c r="C442" s="76"/>
      <c r="D442" s="76"/>
      <c r="E442" s="76"/>
      <c r="F442" s="76"/>
      <c r="G442" s="76"/>
      <c r="H442" s="76"/>
    </row>
    <row r="443" spans="1:8" x14ac:dyDescent="0.15">
      <c r="A443" s="76"/>
      <c r="B443" s="76"/>
      <c r="C443" s="76"/>
      <c r="D443" s="76"/>
      <c r="E443" s="76"/>
      <c r="F443" s="76"/>
      <c r="G443" s="76"/>
      <c r="H443" s="76"/>
    </row>
    <row r="444" spans="1:8" x14ac:dyDescent="0.15">
      <c r="A444" s="76"/>
      <c r="B444" s="76"/>
      <c r="C444" s="76"/>
      <c r="D444" s="76"/>
      <c r="E444" s="76"/>
      <c r="F444" s="76"/>
      <c r="G444" s="76"/>
      <c r="H444" s="76"/>
    </row>
    <row r="445" spans="1:8" x14ac:dyDescent="0.15">
      <c r="A445" s="76"/>
      <c r="B445" s="76"/>
      <c r="C445" s="76"/>
      <c r="D445" s="76"/>
      <c r="E445" s="76"/>
      <c r="F445" s="76"/>
      <c r="G445" s="76"/>
      <c r="H445" s="76"/>
    </row>
    <row r="446" spans="1:8" x14ac:dyDescent="0.15">
      <c r="A446" s="76"/>
      <c r="B446" s="76"/>
      <c r="C446" s="76"/>
      <c r="D446" s="76"/>
      <c r="E446" s="76"/>
      <c r="F446" s="76"/>
      <c r="G446" s="76"/>
      <c r="H446" s="76"/>
    </row>
    <row r="447" spans="1:8" x14ac:dyDescent="0.15">
      <c r="A447" s="76"/>
      <c r="B447" s="76"/>
      <c r="C447" s="76"/>
      <c r="D447" s="76"/>
      <c r="E447" s="76"/>
      <c r="F447" s="76"/>
      <c r="G447" s="76"/>
      <c r="H447" s="76"/>
    </row>
    <row r="448" spans="1:8" x14ac:dyDescent="0.15">
      <c r="A448" s="76"/>
      <c r="B448" s="76"/>
      <c r="C448" s="76"/>
      <c r="D448" s="76"/>
      <c r="E448" s="76"/>
      <c r="F448" s="76"/>
      <c r="G448" s="76"/>
      <c r="H448" s="76"/>
    </row>
    <row r="449" spans="1:8" x14ac:dyDescent="0.15">
      <c r="A449" s="76"/>
      <c r="B449" s="76"/>
      <c r="C449" s="76"/>
      <c r="D449" s="76"/>
      <c r="E449" s="76"/>
      <c r="F449" s="76"/>
      <c r="G449" s="76"/>
      <c r="H449" s="76"/>
    </row>
    <row r="450" spans="1:8" x14ac:dyDescent="0.15">
      <c r="A450" s="76"/>
      <c r="B450" s="76"/>
      <c r="C450" s="76"/>
      <c r="D450" s="76"/>
      <c r="E450" s="76"/>
      <c r="F450" s="76"/>
      <c r="G450" s="76"/>
      <c r="H450" s="76"/>
    </row>
    <row r="451" spans="1:8" x14ac:dyDescent="0.15">
      <c r="A451" s="76"/>
      <c r="B451" s="76"/>
      <c r="C451" s="76"/>
      <c r="D451" s="76"/>
      <c r="E451" s="76"/>
      <c r="F451" s="76"/>
      <c r="G451" s="76"/>
      <c r="H451" s="76"/>
    </row>
    <row r="452" spans="1:8" x14ac:dyDescent="0.15">
      <c r="A452" s="76"/>
      <c r="B452" s="76"/>
      <c r="C452" s="76"/>
      <c r="D452" s="76"/>
      <c r="E452" s="76"/>
      <c r="F452" s="76"/>
      <c r="G452" s="76"/>
      <c r="H452" s="76"/>
    </row>
    <row r="453" spans="1:8" x14ac:dyDescent="0.15">
      <c r="A453" s="76"/>
      <c r="B453" s="76"/>
      <c r="C453" s="76"/>
      <c r="D453" s="76"/>
      <c r="E453" s="76"/>
      <c r="F453" s="76"/>
      <c r="G453" s="76"/>
      <c r="H453" s="76"/>
    </row>
    <row r="454" spans="1:8" x14ac:dyDescent="0.15">
      <c r="A454" s="76"/>
      <c r="B454" s="76"/>
      <c r="C454" s="76"/>
      <c r="D454" s="76"/>
      <c r="E454" s="76"/>
      <c r="F454" s="76"/>
      <c r="G454" s="76"/>
      <c r="H454" s="76"/>
    </row>
    <row r="455" spans="1:8" x14ac:dyDescent="0.15">
      <c r="A455" s="76"/>
      <c r="B455" s="76"/>
      <c r="C455" s="76"/>
      <c r="D455" s="76"/>
      <c r="E455" s="76"/>
      <c r="F455" s="76"/>
      <c r="G455" s="76"/>
      <c r="H455" s="76"/>
    </row>
    <row r="456" spans="1:8" x14ac:dyDescent="0.15">
      <c r="A456" s="76"/>
      <c r="B456" s="76"/>
      <c r="C456" s="76"/>
      <c r="D456" s="76"/>
      <c r="E456" s="76"/>
      <c r="F456" s="76"/>
      <c r="G456" s="76"/>
      <c r="H456" s="76"/>
    </row>
    <row r="457" spans="1:8" x14ac:dyDescent="0.15">
      <c r="A457" s="76"/>
      <c r="B457" s="76"/>
      <c r="C457" s="76"/>
      <c r="D457" s="76"/>
      <c r="E457" s="76"/>
      <c r="F457" s="76"/>
      <c r="G457" s="76"/>
      <c r="H457" s="76"/>
    </row>
    <row r="458" spans="1:8" x14ac:dyDescent="0.15">
      <c r="A458" s="76"/>
      <c r="B458" s="76"/>
      <c r="C458" s="76"/>
      <c r="D458" s="76"/>
      <c r="E458" s="76"/>
      <c r="F458" s="76"/>
      <c r="G458" s="76"/>
      <c r="H458" s="76"/>
    </row>
    <row r="459" spans="1:8" x14ac:dyDescent="0.15">
      <c r="A459" s="76"/>
      <c r="B459" s="76"/>
      <c r="C459" s="76"/>
      <c r="D459" s="76"/>
      <c r="E459" s="76"/>
      <c r="F459" s="76"/>
      <c r="G459" s="76"/>
      <c r="H459" s="76"/>
    </row>
    <row r="460" spans="1:8" x14ac:dyDescent="0.15">
      <c r="A460" s="76"/>
      <c r="B460" s="76"/>
      <c r="C460" s="76"/>
      <c r="D460" s="76"/>
      <c r="E460" s="76"/>
      <c r="F460" s="76"/>
      <c r="G460" s="76"/>
      <c r="H460" s="76"/>
    </row>
    <row r="461" spans="1:8" x14ac:dyDescent="0.15">
      <c r="A461" s="76"/>
      <c r="B461" s="76"/>
      <c r="C461" s="76"/>
      <c r="D461" s="76"/>
      <c r="E461" s="76"/>
      <c r="F461" s="76"/>
      <c r="G461" s="76"/>
      <c r="H461" s="76"/>
    </row>
    <row r="462" spans="1:8" x14ac:dyDescent="0.15">
      <c r="A462" s="76"/>
      <c r="B462" s="76"/>
      <c r="C462" s="76"/>
      <c r="D462" s="76"/>
      <c r="E462" s="76"/>
      <c r="F462" s="76"/>
      <c r="G462" s="76"/>
      <c r="H462" s="76"/>
    </row>
    <row r="463" spans="1:8" x14ac:dyDescent="0.15">
      <c r="A463" s="76"/>
      <c r="B463" s="76"/>
      <c r="C463" s="76"/>
      <c r="D463" s="76"/>
      <c r="E463" s="76"/>
      <c r="F463" s="76"/>
      <c r="G463" s="76"/>
      <c r="H463" s="76"/>
    </row>
    <row r="464" spans="1:8" x14ac:dyDescent="0.15">
      <c r="A464" s="76"/>
      <c r="B464" s="76"/>
      <c r="C464" s="76"/>
      <c r="D464" s="76"/>
      <c r="E464" s="76"/>
      <c r="F464" s="76"/>
      <c r="G464" s="76"/>
      <c r="H464" s="76"/>
    </row>
    <row r="465" spans="1:8" x14ac:dyDescent="0.15">
      <c r="A465" s="76"/>
      <c r="B465" s="76"/>
      <c r="C465" s="76"/>
      <c r="D465" s="76"/>
      <c r="E465" s="76"/>
      <c r="F465" s="76"/>
      <c r="G465" s="76"/>
      <c r="H465" s="76"/>
    </row>
    <row r="466" spans="1:8" x14ac:dyDescent="0.15">
      <c r="A466" s="76"/>
      <c r="B466" s="76"/>
      <c r="C466" s="76"/>
      <c r="D466" s="76"/>
      <c r="E466" s="76"/>
      <c r="F466" s="76"/>
      <c r="G466" s="76"/>
      <c r="H466" s="76"/>
    </row>
    <row r="467" spans="1:8" x14ac:dyDescent="0.15">
      <c r="A467" s="76"/>
      <c r="B467" s="76"/>
      <c r="C467" s="76"/>
      <c r="D467" s="76"/>
      <c r="E467" s="76"/>
      <c r="F467" s="76"/>
      <c r="G467" s="76"/>
      <c r="H467" s="76"/>
    </row>
    <row r="468" spans="1:8" x14ac:dyDescent="0.15">
      <c r="A468" s="76"/>
      <c r="B468" s="76"/>
      <c r="C468" s="76"/>
      <c r="D468" s="76"/>
      <c r="E468" s="76"/>
      <c r="F468" s="76"/>
      <c r="G468" s="76"/>
      <c r="H468" s="76"/>
    </row>
    <row r="469" spans="1:8" x14ac:dyDescent="0.15">
      <c r="A469" s="76"/>
      <c r="B469" s="76"/>
      <c r="C469" s="76"/>
      <c r="D469" s="76"/>
      <c r="E469" s="76"/>
      <c r="F469" s="76"/>
      <c r="G469" s="76"/>
      <c r="H469" s="76"/>
    </row>
    <row r="470" spans="1:8" x14ac:dyDescent="0.15">
      <c r="A470" s="76"/>
      <c r="B470" s="76"/>
      <c r="C470" s="76"/>
      <c r="D470" s="76"/>
      <c r="E470" s="76"/>
      <c r="F470" s="76"/>
      <c r="G470" s="76"/>
      <c r="H470" s="76"/>
    </row>
    <row r="471" spans="1:8" x14ac:dyDescent="0.15">
      <c r="A471" s="76"/>
      <c r="B471" s="76"/>
      <c r="C471" s="76"/>
      <c r="D471" s="76"/>
      <c r="E471" s="76"/>
      <c r="F471" s="76"/>
      <c r="G471" s="76"/>
      <c r="H471" s="76"/>
    </row>
    <row r="472" spans="1:8" x14ac:dyDescent="0.15">
      <c r="A472" s="76"/>
      <c r="B472" s="76"/>
      <c r="C472" s="76"/>
      <c r="D472" s="76"/>
      <c r="E472" s="76"/>
      <c r="F472" s="76"/>
      <c r="G472" s="76"/>
      <c r="H472" s="76"/>
    </row>
    <row r="473" spans="1:8" x14ac:dyDescent="0.15">
      <c r="A473" s="76"/>
      <c r="B473" s="76"/>
      <c r="C473" s="76"/>
      <c r="D473" s="76"/>
      <c r="E473" s="76"/>
      <c r="F473" s="76"/>
      <c r="G473" s="76"/>
      <c r="H473" s="76"/>
    </row>
    <row r="474" spans="1:8" x14ac:dyDescent="0.15">
      <c r="A474" s="76"/>
      <c r="B474" s="76"/>
      <c r="C474" s="76"/>
      <c r="D474" s="76"/>
      <c r="E474" s="76"/>
      <c r="F474" s="76"/>
      <c r="G474" s="76"/>
      <c r="H474" s="76"/>
    </row>
    <row r="475" spans="1:8" x14ac:dyDescent="0.15">
      <c r="A475" s="76"/>
      <c r="B475" s="76"/>
      <c r="C475" s="76"/>
      <c r="D475" s="76"/>
      <c r="E475" s="76"/>
      <c r="F475" s="76"/>
      <c r="G475" s="76"/>
      <c r="H475" s="76"/>
    </row>
    <row r="476" spans="1:8" x14ac:dyDescent="0.15">
      <c r="A476" s="76"/>
      <c r="B476" s="76"/>
      <c r="C476" s="76"/>
      <c r="D476" s="76"/>
      <c r="E476" s="76"/>
      <c r="F476" s="76"/>
      <c r="G476" s="76"/>
      <c r="H476" s="76"/>
    </row>
    <row r="477" spans="1:8" x14ac:dyDescent="0.15">
      <c r="A477" s="76"/>
      <c r="B477" s="76"/>
      <c r="C477" s="76"/>
      <c r="D477" s="76"/>
      <c r="E477" s="76"/>
      <c r="F477" s="76"/>
      <c r="G477" s="76"/>
      <c r="H477" s="76"/>
    </row>
    <row r="478" spans="1:8" x14ac:dyDescent="0.15">
      <c r="A478" s="76"/>
      <c r="B478" s="76"/>
      <c r="C478" s="76"/>
      <c r="D478" s="76"/>
      <c r="E478" s="76"/>
      <c r="F478" s="76"/>
      <c r="G478" s="76"/>
      <c r="H478" s="76"/>
    </row>
    <row r="479" spans="1:8" x14ac:dyDescent="0.15">
      <c r="A479" s="76"/>
      <c r="B479" s="76"/>
      <c r="C479" s="76"/>
      <c r="D479" s="76"/>
      <c r="E479" s="76"/>
      <c r="F479" s="76"/>
      <c r="G479" s="76"/>
      <c r="H479" s="76"/>
    </row>
    <row r="480" spans="1:8" x14ac:dyDescent="0.15">
      <c r="A480" s="76"/>
      <c r="B480" s="76"/>
      <c r="C480" s="76"/>
      <c r="D480" s="76"/>
      <c r="E480" s="76"/>
      <c r="F480" s="76"/>
      <c r="G480" s="76"/>
      <c r="H480" s="76"/>
    </row>
    <row r="481" spans="1:8" x14ac:dyDescent="0.15">
      <c r="A481" s="76"/>
      <c r="B481" s="76"/>
      <c r="C481" s="76"/>
      <c r="D481" s="76"/>
      <c r="E481" s="76"/>
      <c r="F481" s="76"/>
      <c r="G481" s="76"/>
      <c r="H481" s="76"/>
    </row>
    <row r="482" spans="1:8" x14ac:dyDescent="0.15">
      <c r="A482" s="76"/>
      <c r="B482" s="76"/>
      <c r="C482" s="76"/>
      <c r="D482" s="76"/>
      <c r="E482" s="76"/>
      <c r="F482" s="76"/>
      <c r="G482" s="76"/>
      <c r="H482" s="76"/>
    </row>
    <row r="483" spans="1:8" x14ac:dyDescent="0.15">
      <c r="A483" s="76"/>
      <c r="B483" s="76"/>
      <c r="C483" s="76"/>
      <c r="D483" s="76"/>
      <c r="E483" s="76"/>
      <c r="F483" s="76"/>
      <c r="G483" s="76"/>
      <c r="H483" s="76"/>
    </row>
    <row r="484" spans="1:8" x14ac:dyDescent="0.15">
      <c r="A484" s="76"/>
      <c r="B484" s="76"/>
      <c r="C484" s="76"/>
      <c r="D484" s="76"/>
      <c r="E484" s="76"/>
      <c r="F484" s="76"/>
      <c r="G484" s="76"/>
      <c r="H484" s="76"/>
    </row>
    <row r="485" spans="1:8" x14ac:dyDescent="0.15">
      <c r="A485" s="76"/>
      <c r="B485" s="76"/>
      <c r="C485" s="76"/>
      <c r="D485" s="76"/>
      <c r="E485" s="76"/>
      <c r="F485" s="76"/>
      <c r="G485" s="76"/>
      <c r="H485" s="76"/>
    </row>
    <row r="486" spans="1:8" x14ac:dyDescent="0.15">
      <c r="A486" s="76"/>
      <c r="B486" s="76"/>
      <c r="C486" s="76"/>
      <c r="D486" s="76"/>
      <c r="E486" s="76"/>
      <c r="F486" s="76"/>
      <c r="G486" s="76"/>
      <c r="H486" s="76"/>
    </row>
    <row r="487" spans="1:8" x14ac:dyDescent="0.15">
      <c r="A487" s="76"/>
      <c r="B487" s="76"/>
      <c r="C487" s="76"/>
      <c r="D487" s="76"/>
      <c r="E487" s="76"/>
      <c r="F487" s="76"/>
      <c r="G487" s="76"/>
      <c r="H487" s="76"/>
    </row>
    <row r="488" spans="1:8" x14ac:dyDescent="0.15">
      <c r="A488" s="76"/>
      <c r="B488" s="76"/>
      <c r="C488" s="76"/>
      <c r="D488" s="76"/>
      <c r="E488" s="76"/>
      <c r="F488" s="76"/>
      <c r="G488" s="76"/>
      <c r="H488" s="76"/>
    </row>
    <row r="489" spans="1:8" x14ac:dyDescent="0.15">
      <c r="A489" s="76"/>
      <c r="B489" s="76"/>
      <c r="C489" s="76"/>
      <c r="D489" s="76"/>
      <c r="E489" s="76"/>
      <c r="F489" s="76"/>
      <c r="G489" s="76"/>
      <c r="H489" s="76"/>
    </row>
    <row r="490" spans="1:8" x14ac:dyDescent="0.15">
      <c r="A490" s="76"/>
      <c r="B490" s="76"/>
      <c r="C490" s="76"/>
      <c r="D490" s="76"/>
      <c r="E490" s="76"/>
      <c r="F490" s="76"/>
      <c r="G490" s="76"/>
      <c r="H490" s="76"/>
    </row>
    <row r="491" spans="1:8" x14ac:dyDescent="0.15">
      <c r="A491" s="76"/>
      <c r="B491" s="76"/>
      <c r="C491" s="76"/>
      <c r="D491" s="76"/>
      <c r="E491" s="76"/>
      <c r="F491" s="76"/>
      <c r="G491" s="76"/>
      <c r="H491" s="76"/>
    </row>
    <row r="492" spans="1:8" x14ac:dyDescent="0.15">
      <c r="A492" s="76"/>
      <c r="B492" s="76"/>
      <c r="C492" s="76"/>
      <c r="D492" s="76"/>
      <c r="E492" s="76"/>
      <c r="F492" s="76"/>
      <c r="G492" s="76"/>
      <c r="H492" s="76"/>
    </row>
    <row r="493" spans="1:8" x14ac:dyDescent="0.15">
      <c r="A493" s="76"/>
      <c r="B493" s="76"/>
      <c r="C493" s="76"/>
      <c r="D493" s="76"/>
      <c r="E493" s="76"/>
      <c r="F493" s="76"/>
      <c r="G493" s="76"/>
      <c r="H493" s="76"/>
    </row>
    <row r="494" spans="1:8" x14ac:dyDescent="0.15">
      <c r="A494" s="76"/>
      <c r="B494" s="76"/>
      <c r="C494" s="76"/>
      <c r="D494" s="76"/>
      <c r="E494" s="76"/>
      <c r="F494" s="76"/>
      <c r="G494" s="76"/>
      <c r="H494" s="76"/>
    </row>
    <row r="495" spans="1:8" x14ac:dyDescent="0.15">
      <c r="A495" s="76"/>
      <c r="B495" s="76"/>
      <c r="C495" s="76"/>
      <c r="D495" s="76"/>
      <c r="E495" s="76"/>
      <c r="F495" s="76"/>
      <c r="G495" s="76"/>
      <c r="H495" s="76"/>
    </row>
    <row r="496" spans="1:8" x14ac:dyDescent="0.15">
      <c r="A496" s="76"/>
      <c r="B496" s="76"/>
      <c r="C496" s="76"/>
      <c r="D496" s="76"/>
      <c r="E496" s="76"/>
      <c r="F496" s="76"/>
      <c r="G496" s="76"/>
      <c r="H496" s="76"/>
    </row>
    <row r="497" spans="1:8" x14ac:dyDescent="0.15">
      <c r="A497" s="76"/>
      <c r="B497" s="76"/>
      <c r="C497" s="76"/>
      <c r="D497" s="76"/>
      <c r="E497" s="76"/>
      <c r="F497" s="76"/>
      <c r="G497" s="76"/>
      <c r="H497" s="76"/>
    </row>
    <row r="498" spans="1:8" x14ac:dyDescent="0.15">
      <c r="A498" s="76"/>
      <c r="B498" s="76"/>
      <c r="C498" s="76"/>
      <c r="D498" s="76"/>
      <c r="E498" s="76"/>
      <c r="F498" s="76"/>
      <c r="G498" s="76"/>
      <c r="H498" s="76"/>
    </row>
    <row r="499" spans="1:8" x14ac:dyDescent="0.15">
      <c r="A499" s="76"/>
      <c r="B499" s="76"/>
      <c r="C499" s="76"/>
      <c r="D499" s="76"/>
      <c r="E499" s="76"/>
      <c r="F499" s="76"/>
      <c r="G499" s="76"/>
      <c r="H499" s="76"/>
    </row>
    <row r="500" spans="1:8" x14ac:dyDescent="0.15">
      <c r="A500" s="76"/>
      <c r="B500" s="76"/>
      <c r="C500" s="76"/>
      <c r="D500" s="76"/>
      <c r="E500" s="76"/>
      <c r="F500" s="76"/>
      <c r="G500" s="76"/>
      <c r="H500" s="76"/>
    </row>
    <row r="501" spans="1:8" x14ac:dyDescent="0.15">
      <c r="A501" s="76"/>
      <c r="B501" s="76"/>
      <c r="C501" s="76"/>
      <c r="D501" s="76"/>
      <c r="E501" s="76"/>
      <c r="F501" s="76"/>
      <c r="G501" s="76"/>
      <c r="H501" s="76"/>
    </row>
    <row r="502" spans="1:8" x14ac:dyDescent="0.15">
      <c r="A502" s="76"/>
      <c r="B502" s="76"/>
      <c r="C502" s="76"/>
      <c r="D502" s="76"/>
      <c r="E502" s="76"/>
      <c r="F502" s="76"/>
      <c r="G502" s="76"/>
      <c r="H502" s="76"/>
    </row>
    <row r="503" spans="1:8" x14ac:dyDescent="0.15">
      <c r="A503" s="76"/>
      <c r="B503" s="76"/>
      <c r="C503" s="76"/>
      <c r="D503" s="76"/>
      <c r="E503" s="76"/>
      <c r="F503" s="76"/>
      <c r="G503" s="76"/>
      <c r="H503" s="76"/>
    </row>
    <row r="504" spans="1:8" x14ac:dyDescent="0.15">
      <c r="A504" s="76"/>
      <c r="B504" s="76"/>
      <c r="C504" s="76"/>
      <c r="D504" s="76"/>
      <c r="E504" s="76"/>
      <c r="F504" s="76"/>
      <c r="G504" s="76"/>
      <c r="H504" s="76"/>
    </row>
    <row r="505" spans="1:8" x14ac:dyDescent="0.15">
      <c r="A505" s="76"/>
      <c r="B505" s="76"/>
      <c r="C505" s="76"/>
      <c r="D505" s="76"/>
      <c r="E505" s="76"/>
      <c r="F505" s="76"/>
      <c r="G505" s="76"/>
      <c r="H505" s="76"/>
    </row>
    <row r="506" spans="1:8" x14ac:dyDescent="0.15">
      <c r="A506" s="76"/>
      <c r="B506" s="76"/>
      <c r="C506" s="76"/>
      <c r="D506" s="76"/>
      <c r="E506" s="76"/>
      <c r="F506" s="76"/>
      <c r="G506" s="76"/>
      <c r="H506" s="76"/>
    </row>
    <row r="507" spans="1:8" x14ac:dyDescent="0.15">
      <c r="A507" s="76"/>
      <c r="B507" s="76"/>
      <c r="C507" s="76"/>
      <c r="D507" s="76"/>
      <c r="E507" s="76"/>
      <c r="F507" s="76"/>
      <c r="G507" s="76"/>
      <c r="H507" s="76"/>
    </row>
    <row r="508" spans="1:8" x14ac:dyDescent="0.15">
      <c r="A508" s="76"/>
      <c r="B508" s="76"/>
      <c r="C508" s="76"/>
      <c r="D508" s="76"/>
      <c r="E508" s="76"/>
      <c r="F508" s="76"/>
      <c r="G508" s="76"/>
      <c r="H508" s="76"/>
    </row>
    <row r="509" spans="1:8" x14ac:dyDescent="0.15">
      <c r="A509" s="76"/>
      <c r="B509" s="76"/>
      <c r="C509" s="76"/>
      <c r="D509" s="76"/>
      <c r="E509" s="76"/>
      <c r="F509" s="76"/>
      <c r="G509" s="76"/>
      <c r="H509" s="76"/>
    </row>
    <row r="510" spans="1:8" x14ac:dyDescent="0.15">
      <c r="A510" s="76"/>
      <c r="B510" s="76"/>
      <c r="C510" s="76"/>
      <c r="D510" s="76"/>
      <c r="E510" s="76"/>
      <c r="F510" s="76"/>
      <c r="G510" s="76"/>
      <c r="H510" s="76"/>
    </row>
    <row r="511" spans="1:8" x14ac:dyDescent="0.15">
      <c r="A511" s="76"/>
      <c r="B511" s="76"/>
      <c r="C511" s="76"/>
      <c r="D511" s="76"/>
      <c r="E511" s="76"/>
      <c r="F511" s="76"/>
      <c r="G511" s="76"/>
      <c r="H511" s="76"/>
    </row>
    <row r="512" spans="1:8" x14ac:dyDescent="0.15">
      <c r="A512" s="76"/>
      <c r="B512" s="76"/>
      <c r="C512" s="76"/>
      <c r="D512" s="76"/>
      <c r="E512" s="76"/>
      <c r="F512" s="76"/>
      <c r="G512" s="76"/>
      <c r="H512" s="76"/>
    </row>
    <row r="513" spans="1:8" x14ac:dyDescent="0.15">
      <c r="A513" s="76"/>
      <c r="B513" s="76"/>
      <c r="C513" s="76"/>
      <c r="D513" s="76"/>
      <c r="E513" s="76"/>
      <c r="F513" s="76"/>
      <c r="G513" s="76"/>
      <c r="H513" s="76"/>
    </row>
    <row r="514" spans="1:8" x14ac:dyDescent="0.15">
      <c r="A514" s="76"/>
      <c r="B514" s="76"/>
      <c r="C514" s="76"/>
      <c r="D514" s="76"/>
      <c r="E514" s="76"/>
      <c r="F514" s="76"/>
      <c r="G514" s="76"/>
      <c r="H514" s="76"/>
    </row>
    <row r="515" spans="1:8" x14ac:dyDescent="0.15">
      <c r="A515" s="76"/>
      <c r="B515" s="76"/>
      <c r="C515" s="76"/>
      <c r="D515" s="76"/>
      <c r="E515" s="76"/>
      <c r="F515" s="76"/>
      <c r="G515" s="76"/>
      <c r="H515" s="76"/>
    </row>
    <row r="516" spans="1:8" x14ac:dyDescent="0.15">
      <c r="A516" s="76"/>
      <c r="B516" s="76"/>
      <c r="C516" s="76"/>
      <c r="D516" s="76"/>
      <c r="E516" s="76"/>
      <c r="F516" s="76"/>
      <c r="G516" s="76"/>
      <c r="H516" s="76"/>
    </row>
    <row r="517" spans="1:8" x14ac:dyDescent="0.15">
      <c r="A517" s="76"/>
      <c r="B517" s="76"/>
      <c r="C517" s="76"/>
      <c r="D517" s="76"/>
      <c r="E517" s="76"/>
      <c r="F517" s="76"/>
      <c r="G517" s="76"/>
      <c r="H517" s="76"/>
    </row>
    <row r="518" spans="1:8" x14ac:dyDescent="0.15">
      <c r="A518" s="76"/>
      <c r="B518" s="76"/>
      <c r="C518" s="76"/>
      <c r="D518" s="76"/>
      <c r="E518" s="76"/>
      <c r="F518" s="76"/>
      <c r="G518" s="76"/>
      <c r="H518" s="76"/>
    </row>
    <row r="519" spans="1:8" x14ac:dyDescent="0.15">
      <c r="A519" s="76"/>
      <c r="B519" s="76"/>
      <c r="C519" s="76"/>
      <c r="D519" s="76"/>
      <c r="E519" s="76"/>
      <c r="F519" s="76"/>
      <c r="G519" s="76"/>
      <c r="H519" s="76"/>
    </row>
    <row r="520" spans="1:8" x14ac:dyDescent="0.15">
      <c r="A520" s="76"/>
      <c r="B520" s="76"/>
      <c r="C520" s="76"/>
      <c r="D520" s="76"/>
      <c r="E520" s="76"/>
      <c r="F520" s="76"/>
      <c r="G520" s="76"/>
      <c r="H520" s="76"/>
    </row>
    <row r="521" spans="1:8" x14ac:dyDescent="0.15">
      <c r="A521" s="76"/>
      <c r="B521" s="76"/>
      <c r="C521" s="76"/>
      <c r="D521" s="76"/>
      <c r="E521" s="76"/>
      <c r="F521" s="76"/>
      <c r="G521" s="76"/>
      <c r="H521" s="76"/>
    </row>
    <row r="522" spans="1:8" x14ac:dyDescent="0.15">
      <c r="A522" s="76"/>
      <c r="B522" s="76"/>
      <c r="C522" s="76"/>
      <c r="D522" s="76"/>
      <c r="E522" s="76"/>
      <c r="F522" s="76"/>
      <c r="G522" s="76"/>
      <c r="H522" s="76"/>
    </row>
    <row r="523" spans="1:8" x14ac:dyDescent="0.15">
      <c r="A523" s="76"/>
      <c r="B523" s="76"/>
      <c r="C523" s="76"/>
      <c r="D523" s="76"/>
      <c r="E523" s="76"/>
      <c r="F523" s="76"/>
      <c r="G523" s="76"/>
      <c r="H523" s="76"/>
    </row>
    <row r="524" spans="1:8" x14ac:dyDescent="0.15">
      <c r="A524" s="76"/>
      <c r="B524" s="76"/>
      <c r="C524" s="76"/>
      <c r="D524" s="76"/>
      <c r="E524" s="76"/>
      <c r="F524" s="76"/>
      <c r="G524" s="76"/>
      <c r="H524" s="76"/>
    </row>
    <row r="525" spans="1:8" x14ac:dyDescent="0.15">
      <c r="A525" s="76"/>
      <c r="B525" s="76"/>
      <c r="C525" s="76"/>
      <c r="D525" s="76"/>
      <c r="E525" s="76"/>
      <c r="F525" s="76"/>
      <c r="G525" s="76"/>
      <c r="H525" s="76"/>
    </row>
    <row r="526" spans="1:8" x14ac:dyDescent="0.15">
      <c r="A526" s="76"/>
      <c r="B526" s="76"/>
      <c r="C526" s="76"/>
      <c r="D526" s="76"/>
      <c r="E526" s="76"/>
      <c r="F526" s="76"/>
      <c r="G526" s="76"/>
      <c r="H526" s="76"/>
    </row>
    <row r="527" spans="1:8" x14ac:dyDescent="0.15">
      <c r="A527" s="76"/>
      <c r="B527" s="76"/>
      <c r="C527" s="76"/>
      <c r="D527" s="76"/>
      <c r="E527" s="76"/>
      <c r="F527" s="76"/>
      <c r="G527" s="76"/>
      <c r="H527" s="76"/>
    </row>
    <row r="528" spans="1:8" x14ac:dyDescent="0.15">
      <c r="A528" s="76"/>
      <c r="B528" s="76"/>
      <c r="C528" s="76"/>
      <c r="D528" s="76"/>
      <c r="E528" s="76"/>
      <c r="F528" s="76"/>
      <c r="G528" s="76"/>
      <c r="H528" s="76"/>
    </row>
    <row r="529" spans="1:8" x14ac:dyDescent="0.15">
      <c r="A529" s="76"/>
      <c r="B529" s="76"/>
      <c r="C529" s="76"/>
      <c r="D529" s="76"/>
      <c r="E529" s="76"/>
      <c r="F529" s="76"/>
      <c r="G529" s="76"/>
      <c r="H529" s="76"/>
    </row>
    <row r="530" spans="1:8" x14ac:dyDescent="0.15">
      <c r="A530" s="76"/>
      <c r="B530" s="76"/>
      <c r="C530" s="76"/>
      <c r="D530" s="76"/>
      <c r="E530" s="76"/>
      <c r="F530" s="76"/>
      <c r="G530" s="76"/>
      <c r="H530" s="76"/>
    </row>
    <row r="531" spans="1:8" x14ac:dyDescent="0.15">
      <c r="A531" s="76"/>
      <c r="B531" s="76"/>
      <c r="C531" s="76"/>
      <c r="D531" s="76"/>
      <c r="E531" s="76"/>
      <c r="F531" s="76"/>
      <c r="G531" s="76"/>
      <c r="H531" s="76"/>
    </row>
    <row r="532" spans="1:8" x14ac:dyDescent="0.15">
      <c r="A532" s="76"/>
      <c r="B532" s="76"/>
      <c r="C532" s="76"/>
      <c r="D532" s="76"/>
      <c r="E532" s="76"/>
      <c r="F532" s="76"/>
      <c r="G532" s="76"/>
      <c r="H532" s="76"/>
    </row>
    <row r="533" spans="1:8" x14ac:dyDescent="0.15">
      <c r="A533" s="76"/>
      <c r="B533" s="76"/>
      <c r="C533" s="76"/>
      <c r="D533" s="76"/>
      <c r="E533" s="76"/>
      <c r="F533" s="76"/>
      <c r="G533" s="76"/>
      <c r="H533" s="76"/>
    </row>
    <row r="534" spans="1:8" x14ac:dyDescent="0.15">
      <c r="A534" s="76"/>
      <c r="B534" s="76"/>
      <c r="C534" s="76"/>
      <c r="D534" s="76"/>
      <c r="E534" s="76"/>
      <c r="F534" s="76"/>
      <c r="G534" s="76"/>
      <c r="H534" s="76"/>
    </row>
    <row r="535" spans="1:8" x14ac:dyDescent="0.15">
      <c r="A535" s="76"/>
      <c r="B535" s="76"/>
      <c r="C535" s="76"/>
      <c r="D535" s="76"/>
      <c r="E535" s="76"/>
      <c r="F535" s="76"/>
      <c r="G535" s="76"/>
      <c r="H535" s="76"/>
    </row>
    <row r="536" spans="1:8" x14ac:dyDescent="0.15">
      <c r="A536" s="76"/>
      <c r="B536" s="76"/>
      <c r="C536" s="76"/>
      <c r="D536" s="76"/>
      <c r="E536" s="76"/>
      <c r="F536" s="76"/>
      <c r="G536" s="76"/>
      <c r="H536" s="76"/>
    </row>
    <row r="537" spans="1:8" x14ac:dyDescent="0.15">
      <c r="A537" s="76"/>
      <c r="B537" s="76"/>
      <c r="C537" s="76"/>
      <c r="D537" s="76"/>
      <c r="E537" s="76"/>
      <c r="F537" s="76"/>
      <c r="G537" s="76"/>
      <c r="H537" s="76"/>
    </row>
  </sheetData>
  <sheetProtection algorithmName="SHA-512" hashValue="7E3aSb6EEBWHRJMZMaGDwDSokVa25v1jtH4yBUD+klxIWLDS6gl7CQfnQYj5d+fsxXyUg7GEWK1upoWfZmNREw==" saltValue="BZXMXaI1DiIHaLoA6SALGg==" spinCount="100000" sheet="1" objects="1" scenarios="1" selectLockedCells="1"/>
  <mergeCells count="2">
    <mergeCell ref="A1:H2"/>
    <mergeCell ref="A3:H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howOutlineSymbols="0"/>
  </sheetPr>
  <dimension ref="B1:AL61"/>
  <sheetViews>
    <sheetView showGridLines="0" showRowColHeaders="0" showZeros="0" showOutlineSymbols="0" zoomScale="110" zoomScaleNormal="110" workbookViewId="0"/>
  </sheetViews>
  <sheetFormatPr baseColWidth="10" defaultColWidth="10.6640625" defaultRowHeight="13" x14ac:dyDescent="0.15"/>
  <cols>
    <col min="1" max="1" width="15.83203125" style="19" customWidth="1"/>
    <col min="2" max="2" width="17.5" style="19" customWidth="1"/>
    <col min="3" max="23" width="17.5" style="19" hidden="1" customWidth="1"/>
    <col min="24" max="24" width="0.1640625" style="19" hidden="1" customWidth="1"/>
    <col min="25" max="25" width="17.5" style="19" hidden="1" customWidth="1"/>
    <col min="26" max="35" width="0.1640625" style="19" hidden="1" customWidth="1"/>
    <col min="36" max="39" width="17.5" style="19" customWidth="1"/>
    <col min="40" max="16384" width="10.6640625" style="19"/>
  </cols>
  <sheetData>
    <row r="1" spans="2:38" ht="22" customHeight="1" x14ac:dyDescent="0.15"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0" t="s">
        <v>98</v>
      </c>
      <c r="AB1" s="180"/>
      <c r="AC1" s="180"/>
      <c r="AD1" s="180"/>
      <c r="AE1" s="180"/>
      <c r="AF1" s="180"/>
      <c r="AG1" s="180"/>
      <c r="AH1" s="180"/>
      <c r="AI1" s="148"/>
      <c r="AJ1" s="148"/>
      <c r="AK1" s="148"/>
      <c r="AL1" s="148"/>
    </row>
    <row r="2" spans="2:38" x14ac:dyDescent="0.15">
      <c r="B2" s="1"/>
      <c r="C2" s="1"/>
      <c r="D2" s="1" t="s">
        <v>4</v>
      </c>
      <c r="E2" s="1" t="s">
        <v>44</v>
      </c>
      <c r="F2" s="1" t="s">
        <v>36</v>
      </c>
      <c r="G2" s="1" t="s">
        <v>2</v>
      </c>
      <c r="H2" s="1" t="s">
        <v>3</v>
      </c>
      <c r="I2" s="1" t="s">
        <v>5</v>
      </c>
      <c r="J2" s="1" t="s">
        <v>29</v>
      </c>
      <c r="K2" s="1" t="s">
        <v>37</v>
      </c>
      <c r="L2" s="4" t="s">
        <v>19</v>
      </c>
      <c r="M2" s="6" t="s">
        <v>20</v>
      </c>
      <c r="N2" s="6"/>
      <c r="O2" s="4" t="s">
        <v>38</v>
      </c>
      <c r="P2" s="6" t="s">
        <v>39</v>
      </c>
      <c r="S2" s="1" t="s">
        <v>26</v>
      </c>
      <c r="T2" s="1" t="s">
        <v>27</v>
      </c>
      <c r="U2" s="1" t="s">
        <v>9</v>
      </c>
      <c r="V2" s="1" t="s">
        <v>10</v>
      </c>
      <c r="W2" s="1"/>
      <c r="X2" s="1"/>
      <c r="Y2" s="1"/>
      <c r="Z2" s="1"/>
      <c r="AA2" s="1" t="s">
        <v>60</v>
      </c>
      <c r="AB2" s="1" t="s">
        <v>61</v>
      </c>
      <c r="AC2" s="1"/>
      <c r="AD2" s="1"/>
      <c r="AE2" s="1"/>
      <c r="AF2" s="1"/>
      <c r="AG2" s="1"/>
      <c r="AH2" s="1"/>
      <c r="AI2" s="1"/>
      <c r="AJ2" s="1"/>
    </row>
    <row r="3" spans="2:38" x14ac:dyDescent="0.15">
      <c r="B3" s="2"/>
      <c r="C3" s="2" t="s">
        <v>8</v>
      </c>
      <c r="D3" s="2">
        <v>42.4</v>
      </c>
      <c r="E3" s="2">
        <v>35.1</v>
      </c>
      <c r="F3" s="2">
        <v>41.8</v>
      </c>
      <c r="G3" s="2">
        <v>31.5</v>
      </c>
      <c r="H3" s="2">
        <v>42.8</v>
      </c>
      <c r="I3" s="2">
        <v>34.6</v>
      </c>
      <c r="J3" s="2">
        <v>35.6</v>
      </c>
      <c r="K3" s="2">
        <v>50</v>
      </c>
      <c r="L3" s="5">
        <f>I3*3</f>
        <v>103.80000000000001</v>
      </c>
      <c r="M3" s="7">
        <f>I3*3</f>
        <v>103.80000000000001</v>
      </c>
      <c r="N3" s="7"/>
      <c r="O3" s="5">
        <f>J3*3</f>
        <v>106.80000000000001</v>
      </c>
      <c r="P3" s="7">
        <f>J3*3</f>
        <v>106.80000000000001</v>
      </c>
      <c r="S3" s="3">
        <v>62</v>
      </c>
      <c r="T3" s="3">
        <v>40</v>
      </c>
      <c r="U3" s="3">
        <v>90</v>
      </c>
      <c r="V3" s="3">
        <v>84</v>
      </c>
      <c r="W3" s="3"/>
      <c r="X3" s="3"/>
      <c r="Y3" s="3"/>
      <c r="Z3" s="3"/>
      <c r="AA3" s="2">
        <v>100</v>
      </c>
      <c r="AB3" s="2">
        <v>100</v>
      </c>
      <c r="AC3" s="3"/>
      <c r="AD3" s="3"/>
      <c r="AE3" s="3"/>
      <c r="AF3" s="2"/>
      <c r="AG3" s="2"/>
      <c r="AH3" s="2"/>
      <c r="AI3" s="2"/>
      <c r="AJ3" s="2"/>
    </row>
    <row r="4" spans="2:38" x14ac:dyDescent="0.15">
      <c r="B4" s="3"/>
      <c r="C4" s="3" t="s">
        <v>7</v>
      </c>
      <c r="D4" s="3">
        <v>33.4</v>
      </c>
      <c r="E4" s="3">
        <v>35.1</v>
      </c>
      <c r="F4" s="3">
        <v>43.5</v>
      </c>
      <c r="G4" s="3">
        <v>33.5</v>
      </c>
      <c r="H4" s="3">
        <v>32.200000000000003</v>
      </c>
      <c r="I4" s="3">
        <v>34</v>
      </c>
      <c r="J4" s="3">
        <v>33.4</v>
      </c>
      <c r="K4" s="3">
        <v>33.799999999999997</v>
      </c>
      <c r="L4" s="5">
        <f>I4*3</f>
        <v>102</v>
      </c>
      <c r="M4" s="7">
        <f>I4*6</f>
        <v>204</v>
      </c>
      <c r="N4" s="7"/>
      <c r="O4" s="5">
        <f>J4*3</f>
        <v>100.19999999999999</v>
      </c>
      <c r="P4" s="7">
        <f>J4*6</f>
        <v>200.39999999999998</v>
      </c>
      <c r="S4" s="3"/>
      <c r="T4" s="3"/>
      <c r="U4" s="3"/>
      <c r="V4" s="3"/>
      <c r="W4" s="3"/>
      <c r="X4" s="3"/>
      <c r="Y4" s="3"/>
      <c r="Z4" s="3"/>
      <c r="AA4" s="3">
        <v>200</v>
      </c>
      <c r="AB4" s="3">
        <v>100</v>
      </c>
      <c r="AC4" s="3"/>
      <c r="AD4" s="3"/>
      <c r="AE4" s="3"/>
      <c r="AF4" s="2"/>
      <c r="AG4" s="2"/>
      <c r="AH4" s="2"/>
      <c r="AI4" s="2"/>
      <c r="AJ4" s="2"/>
    </row>
    <row r="5" spans="2:38" x14ac:dyDescent="0.15">
      <c r="B5" s="3"/>
      <c r="C5" s="3" t="s">
        <v>7</v>
      </c>
      <c r="D5" s="3">
        <v>33.4</v>
      </c>
      <c r="E5" s="3">
        <v>35.1</v>
      </c>
      <c r="F5" s="3">
        <v>43.5</v>
      </c>
      <c r="G5" s="3">
        <v>33.5</v>
      </c>
      <c r="H5" s="3">
        <v>32.200000000000003</v>
      </c>
      <c r="I5" s="3">
        <v>34</v>
      </c>
      <c r="J5" s="3">
        <v>33.4</v>
      </c>
      <c r="K5" s="3">
        <v>33.799999999999997</v>
      </c>
      <c r="L5" s="5">
        <f>I5*3</f>
        <v>102</v>
      </c>
      <c r="M5" s="7">
        <f>I5*6</f>
        <v>204</v>
      </c>
      <c r="N5" s="7"/>
      <c r="O5" s="5">
        <f>J5*3</f>
        <v>100.19999999999999</v>
      </c>
      <c r="P5" s="7">
        <f>J5*6</f>
        <v>200.39999999999998</v>
      </c>
      <c r="S5" s="3"/>
      <c r="T5" s="3"/>
      <c r="U5" s="3"/>
      <c r="V5" s="3"/>
      <c r="W5" s="3"/>
      <c r="X5" s="3"/>
      <c r="Y5" s="3"/>
      <c r="Z5" s="3"/>
      <c r="AA5" s="3">
        <v>200</v>
      </c>
      <c r="AB5" s="3">
        <v>100</v>
      </c>
      <c r="AC5" s="3"/>
      <c r="AD5" s="3"/>
      <c r="AE5" s="2"/>
      <c r="AF5" s="2"/>
      <c r="AG5" s="2"/>
      <c r="AH5" s="2"/>
      <c r="AI5" s="2"/>
    </row>
    <row r="6" spans="2:38" x14ac:dyDescent="0.15"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7"/>
      <c r="N6" s="7"/>
      <c r="O6" s="7"/>
      <c r="P6" s="3"/>
      <c r="S6" s="3"/>
      <c r="T6" s="3"/>
      <c r="U6" s="3"/>
      <c r="V6" s="3"/>
      <c r="W6" s="3"/>
      <c r="X6" s="3"/>
      <c r="Y6" s="3"/>
      <c r="Z6" s="3"/>
      <c r="AA6" s="3"/>
      <c r="AB6" s="3"/>
      <c r="AC6" s="2"/>
      <c r="AD6" s="2"/>
      <c r="AE6" s="2"/>
      <c r="AF6" s="2"/>
      <c r="AG6" s="2"/>
    </row>
    <row r="7" spans="2:38" ht="14" thickBot="1" x14ac:dyDescent="0.2">
      <c r="B7" s="3"/>
      <c r="C7" s="3"/>
      <c r="D7" s="3"/>
      <c r="E7" s="3"/>
      <c r="F7" s="3"/>
      <c r="G7" s="3"/>
      <c r="H7" s="3"/>
      <c r="I7" s="3"/>
      <c r="J7" s="3"/>
      <c r="K7" s="3"/>
      <c r="L7" s="28"/>
      <c r="M7" s="7"/>
      <c r="N7" s="7"/>
      <c r="O7" s="7"/>
      <c r="P7" s="3"/>
      <c r="S7" s="3"/>
      <c r="T7" s="3"/>
      <c r="U7" s="3"/>
      <c r="V7" s="3"/>
      <c r="W7" s="3"/>
      <c r="X7" s="3"/>
      <c r="Y7" s="3"/>
      <c r="Z7" s="3"/>
      <c r="AA7" s="3"/>
      <c r="AB7" s="3"/>
      <c r="AC7" s="2"/>
      <c r="AD7" s="2"/>
      <c r="AE7" s="2"/>
      <c r="AF7" s="2"/>
      <c r="AG7" s="2"/>
    </row>
    <row r="8" spans="2:38" x14ac:dyDescent="0.15">
      <c r="B8" s="3"/>
      <c r="C8" s="3"/>
      <c r="D8" s="3"/>
      <c r="E8" s="3"/>
      <c r="F8" s="3"/>
      <c r="G8" s="3"/>
      <c r="H8" s="3"/>
      <c r="I8" s="3"/>
      <c r="J8" s="29" t="s">
        <v>16</v>
      </c>
      <c r="K8" s="3"/>
      <c r="L8" s="30">
        <f>IF(((Calepinage!J3-40)-ROUNDDOWN(((Calepinage!J3-40)/L3),0)*L3)&gt;70,ROUNDUP(((Calepinage!J3-40)/L3),0),ROUNDDOWN(((Calepinage!J3-40)/L3),0))</f>
        <v>0</v>
      </c>
      <c r="M8" s="31">
        <f>IF(((Calepinage!K3-40)-ROUNDDOWN(((Calepinage!K3-40)/M3),0)*M3)&gt;70,ROUNDUP(((Calepinage!K3-40)/M3),0),ROUNDDOWN(((Calepinage!K3-40)/M3),0))</f>
        <v>0</v>
      </c>
      <c r="N8" s="7" t="s">
        <v>23</v>
      </c>
      <c r="O8" s="29">
        <f>IF(((Calepinage!L3)-ROUNDDOWN(((Calepinage!L3)/O3),0)*O3)&gt;70,ROUNDUP(((Calepinage!L3)/O3),0),ROUNDDOWN(((Calepinage!L3)/O3),0))</f>
        <v>0</v>
      </c>
      <c r="P8" s="32">
        <f>IF(((Calepinage!M3)-ROUNDDOWN(((Calepinage!M3)/P3),0)*P3)&gt;70,ROUNDUP(((Calepinage!M3)/P3),0),ROUNDDOWN(((Calepinage!M3)/P3),0))</f>
        <v>0</v>
      </c>
      <c r="S8" s="3"/>
      <c r="T8" s="3"/>
      <c r="U8" s="3"/>
      <c r="V8" s="3"/>
      <c r="W8" s="3"/>
      <c r="X8" s="3"/>
      <c r="Y8" s="3"/>
      <c r="Z8" s="3"/>
      <c r="AA8" s="159">
        <f>IF(((Calepinage!N3)-ROUNDDOWN(((Calepinage!N3)/AA3),0)*AA3)&gt;56,ROUNDUP(((Calepinage!N3)/AA3),0),ROUNDDOWN(((Calepinage!N3)/AA3),0))</f>
        <v>0</v>
      </c>
      <c r="AB8" s="162">
        <f>IF(((Calepinage!O3)-ROUNDDOWN(((Calepinage!O3)/AA3),0)*AB3)&gt;56,ROUNDUP(((Calepinage!O3)/AB3),0),ROUNDDOWN(((Calepinage!O3)/AB3),0))</f>
        <v>0</v>
      </c>
      <c r="AC8" s="2"/>
      <c r="AD8" s="2"/>
      <c r="AE8" s="2"/>
      <c r="AF8" s="2"/>
      <c r="AG8" s="2"/>
    </row>
    <row r="9" spans="2:38" x14ac:dyDescent="0.15">
      <c r="B9" s="3"/>
      <c r="C9" s="3"/>
      <c r="D9" s="3"/>
      <c r="E9" s="3"/>
      <c r="F9" s="3"/>
      <c r="G9" s="3"/>
      <c r="H9" s="3"/>
      <c r="I9" s="3"/>
      <c r="J9" s="29" t="s">
        <v>17</v>
      </c>
      <c r="K9" s="3"/>
      <c r="L9" s="30">
        <f>IF((Calepinage!J4-ROUNDDOWN(((Calepinage!J4)/L4),0)*L4)&gt;73,ROUNDUP(((Calepinage!J4)/L4),0),ROUNDDOWN(((Calepinage!J4)/L4),0))</f>
        <v>0</v>
      </c>
      <c r="M9" s="31">
        <f>IF((Calepinage!K4-ROUNDDOWN(((Calepinage!K4)/M4),0)*M4)&gt;173,ROUNDUP(((Calepinage!K4)/M4),0),ROUNDDOWN(((Calepinage!K4)/M4),0))</f>
        <v>0</v>
      </c>
      <c r="N9" s="7" t="s">
        <v>21</v>
      </c>
      <c r="O9" s="29">
        <f>IF((Calepinage!L4-ROUNDDOWN(((Calepinage!L4)/O4),0)*O4)&gt;73,ROUNDUP(((Calepinage!L4)/O4),0),ROUNDDOWN(((Calepinage!L4)/O4),0))</f>
        <v>0</v>
      </c>
      <c r="P9" s="32">
        <f>IF((Calepinage!M4-ROUNDDOWN(((Calepinage!M4)/P4),0)*P4)&gt;171,ROUNDUP(((Calepinage!M4)/P4),0),ROUNDDOWN(((Calepinage!M4)/P4),0))</f>
        <v>0</v>
      </c>
      <c r="S9" s="3"/>
      <c r="T9" s="3"/>
      <c r="U9" s="3"/>
      <c r="V9" s="3"/>
      <c r="W9" s="3"/>
      <c r="X9" s="3"/>
      <c r="Y9" s="3"/>
      <c r="Z9" s="3"/>
      <c r="AA9" s="160">
        <f>IF((Calepinage!N4-ROUNDDOWN(((Calepinage!N4)/AA4),0)*AA4)&gt;166,ROUNDUP(((Calepinage!N4)/AA4),0),ROUNDDOWN(((Calepinage!N4)/AA4),0))</f>
        <v>0</v>
      </c>
      <c r="AB9" s="163">
        <f>IF((Calepinage!O4-ROUNDDOWN(((Calepinage!O4)/AB4),0)*AB4)&gt;66,ROUNDUP(((Calepinage!O4)/AB4),0),ROUNDDOWN(((Calepinage!O4)/AB4),0))</f>
        <v>0</v>
      </c>
      <c r="AC9" s="2"/>
      <c r="AD9" s="2"/>
      <c r="AE9" s="2"/>
      <c r="AF9" s="2"/>
      <c r="AG9" s="2"/>
    </row>
    <row r="10" spans="2:38" ht="14" thickBot="1" x14ac:dyDescent="0.2">
      <c r="B10" s="3"/>
      <c r="C10" s="3"/>
      <c r="D10" s="3"/>
      <c r="E10" s="3"/>
      <c r="F10" s="3"/>
      <c r="G10" s="3"/>
      <c r="H10" s="3"/>
      <c r="I10" s="3"/>
      <c r="J10" s="29" t="s">
        <v>18</v>
      </c>
      <c r="K10" s="3"/>
      <c r="L10" s="30">
        <f>IF((Calepinage!J5-ROUNDDOWN(((Calepinage!J5)/L5),0)*L5)&gt;73,ROUNDUP(((Calepinage!J5)/L5),0),ROUNDDOWN(((Calepinage!J5)/L5),0))</f>
        <v>0</v>
      </c>
      <c r="M10" s="31">
        <f>IF((Calepinage!K5-ROUNDDOWN(((Calepinage!K5)/M5),0)*M5)&gt;173,ROUNDUP(((Calepinage!K5)/M5),0),ROUNDDOWN(((Calepinage!K5)/M5),0))</f>
        <v>0</v>
      </c>
      <c r="N10" s="7" t="s">
        <v>22</v>
      </c>
      <c r="O10" s="29">
        <f>IF((Calepinage!L5-ROUNDDOWN(((Calepinage!L5)/O5),0)*O5)&gt;73,ROUNDUP(((Calepinage!L5)/O5),0),ROUNDDOWN(((Calepinage!L5)/O5),0))</f>
        <v>0</v>
      </c>
      <c r="P10" s="32">
        <f>IF((Calepinage!M5-ROUNDDOWN(((Calepinage!M5)/P5),0)*P5)&gt;171,ROUNDUP(((Calepinage!M5)/P5),0),ROUNDDOWN(((Calepinage!M5)/P5),0))</f>
        <v>0</v>
      </c>
      <c r="S10" s="3"/>
      <c r="T10" s="3"/>
      <c r="U10" s="3"/>
      <c r="V10" s="3"/>
      <c r="W10" s="3"/>
      <c r="X10" s="3"/>
      <c r="Y10" s="3"/>
      <c r="Z10" s="3"/>
      <c r="AA10" s="161">
        <f>IF((Calepinage!N5-ROUNDDOWN(((Calepinage!N5)/AA5),0)*AA5)&gt;166,ROUNDUP(((Calepinage!N5)/AA5),0),ROUNDDOWN(((Calepinage!N5)/AA5),0))</f>
        <v>0</v>
      </c>
      <c r="AB10" s="164">
        <f>IF((Calepinage!O5-ROUNDDOWN(((Calepinage!O5)/AB5),0)*AB5)&gt;66,ROUNDUP(((Calepinage!O5)/AB5),0),ROUNDDOWN(((Calepinage!O5)/AB5),0))</f>
        <v>0</v>
      </c>
      <c r="AC10" s="2"/>
      <c r="AD10" s="2"/>
      <c r="AE10" s="2"/>
      <c r="AF10" s="2"/>
      <c r="AG10" s="2"/>
    </row>
    <row r="11" spans="2:38" ht="14" thickBot="1" x14ac:dyDescent="0.2"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3">
        <f>IF(((Calepinage!K3-40)-ROUNDDOWN(((Calepinage!K3-40)/M3),0)*M3)&gt;70,ROUNDUP(((Calepinage!K3-40)/M3),0),ROUNDDOWN(((Calepinage!K3-40)/M3),0))</f>
        <v>0</v>
      </c>
      <c r="N11" s="34" t="s">
        <v>12</v>
      </c>
      <c r="O11" s="34"/>
      <c r="P11" s="35">
        <f>IF(((Calepinage!M3)-ROUNDDOWN(((Calepinage!M3)/P3),0)*P3)&gt;70,ROUNDUP(((Calepinage!M3)/P3),0),ROUNDDOWN(((Calepinage!M3)/P3),0))</f>
        <v>0</v>
      </c>
      <c r="T11" s="3"/>
      <c r="U11" s="3"/>
      <c r="V11" s="3"/>
      <c r="W11" s="3"/>
      <c r="X11" s="3"/>
      <c r="Y11" s="3"/>
      <c r="Z11" s="3"/>
      <c r="AA11" s="3"/>
      <c r="AB11" s="3"/>
      <c r="AC11" s="2"/>
      <c r="AD11" s="2"/>
      <c r="AE11" s="2"/>
      <c r="AF11" s="2"/>
      <c r="AG11" s="2"/>
    </row>
    <row r="12" spans="2:38" x14ac:dyDescent="0.15"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3">
        <f>IF((Calepinage!K4-M4*M9)&gt;73,ROUNDDOWN(((Calepinage!K4-M4*M9)/L4),0),0)</f>
        <v>0</v>
      </c>
      <c r="N12" s="34" t="s">
        <v>13</v>
      </c>
      <c r="O12" s="34"/>
      <c r="P12" s="35">
        <f>IF((Calepinage!M4-P4*P9)&gt;73,ROUNDDOWN(((Calepinage!M4-P4*P9)/O4),0),0)</f>
        <v>0</v>
      </c>
      <c r="T12" s="3"/>
      <c r="U12" s="3"/>
      <c r="V12" s="3"/>
      <c r="W12" s="3"/>
      <c r="X12" s="3"/>
      <c r="Y12" s="3"/>
      <c r="Z12" s="3">
        <v>0</v>
      </c>
      <c r="AA12" s="140" t="str">
        <f>IF(Calepinage!N4&gt;0,SUM(Z33:Z34),"")</f>
        <v/>
      </c>
      <c r="AB12" s="141" t="s">
        <v>65</v>
      </c>
      <c r="AC12" s="142"/>
      <c r="AD12" s="2"/>
      <c r="AE12" s="2"/>
      <c r="AF12" s="2"/>
    </row>
    <row r="13" spans="2:38" ht="14" thickBot="1" x14ac:dyDescent="0.2"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3">
        <f>IF((Calepinage!K5-M5*M10)&gt;73,ROUNDDOWN(((Calepinage!K5-M5*M10)/L5),0),0)</f>
        <v>0</v>
      </c>
      <c r="N13" s="34" t="s">
        <v>14</v>
      </c>
      <c r="O13" s="34"/>
      <c r="P13" s="35">
        <f>IF((Calepinage!M5-P5*P10)&gt;73,ROUNDDOWN(((Calepinage!M5-P5*P10)/O5),0),0)</f>
        <v>0</v>
      </c>
      <c r="Q13" s="3"/>
      <c r="R13" s="3"/>
      <c r="S13" s="3"/>
      <c r="T13" s="3"/>
      <c r="U13" s="3"/>
      <c r="V13" s="3"/>
      <c r="W13" s="3"/>
      <c r="X13" s="3"/>
      <c r="Y13" s="3"/>
      <c r="Z13" s="3"/>
      <c r="AA13" s="143" t="str">
        <f>IF(Calepinage!O4&gt;0,SUM(Z36:Z37),"")</f>
        <v/>
      </c>
      <c r="AB13" s="144" t="s">
        <v>66</v>
      </c>
      <c r="AC13" s="145"/>
      <c r="AD13" s="2"/>
      <c r="AE13" s="2"/>
      <c r="AF13" s="8"/>
    </row>
    <row r="14" spans="2:38" ht="14" thickBot="1" x14ac:dyDescent="0.2">
      <c r="B14" s="3"/>
      <c r="C14" s="3"/>
      <c r="D14" s="3"/>
      <c r="E14" s="3"/>
      <c r="F14" s="3"/>
      <c r="G14" s="3"/>
      <c r="H14" s="3"/>
      <c r="I14" s="3"/>
      <c r="J14" s="3"/>
      <c r="L14" s="32" t="s">
        <v>24</v>
      </c>
      <c r="M14" s="44" t="str">
        <f>IF(Calepinage!K3&gt;0,ROUNDUP(((Calepinage!K3-40)/I3),0)*ROUNDUP((Calepinage!K4/I4),0)+ROUNDUP(((Calepinage!K3-40)/I3),0)*ROUNDUP((Calepinage!K5/I5),0),"")</f>
        <v/>
      </c>
      <c r="N14" s="7"/>
      <c r="O14" s="7"/>
      <c r="P14" s="36" t="str">
        <f>IF(Calepinage!M3&gt;0,ROUNDUP(((Calepinage!M3)/J3),0)*ROUNDUP((Calepinage!M4/J4),0)+ROUNDUP(((Calepinage!M3)/J3),0)*ROUNDUP((Calepinage!M5/J5),0),"")</f>
        <v/>
      </c>
      <c r="Q14" s="7" t="s">
        <v>40</v>
      </c>
      <c r="R14" s="37"/>
      <c r="S14" s="3"/>
      <c r="T14" s="3"/>
      <c r="U14" s="3"/>
      <c r="V14" s="3"/>
      <c r="W14" s="3"/>
      <c r="X14" s="3"/>
      <c r="Y14" s="3"/>
      <c r="Z14" s="3"/>
      <c r="AA14" s="3"/>
      <c r="AB14" s="2"/>
      <c r="AC14" s="2"/>
      <c r="AD14" s="2"/>
      <c r="AE14" s="2"/>
      <c r="AF14" s="2"/>
    </row>
    <row r="15" spans="2:38" ht="14" thickTop="1" x14ac:dyDescent="0.15">
      <c r="B15" s="3"/>
      <c r="C15" s="3"/>
      <c r="D15" s="3"/>
      <c r="E15" s="3"/>
      <c r="F15" s="3"/>
      <c r="G15" s="3"/>
      <c r="H15" s="3"/>
      <c r="I15" s="3"/>
      <c r="J15" s="3"/>
      <c r="L15" s="29" t="s">
        <v>25</v>
      </c>
      <c r="M15" s="45" t="str">
        <f>IF(Calepinage!J3&gt;0,ROUNDUP(((Calepinage!J3-40)/I3),0)*ROUNDUP((Calepinage!J4/I4),0)+ROUNDUP(((Calepinage!J3-40)/I3),0)*ROUNDUP((Calepinage!J5/I5),0),"")</f>
        <v/>
      </c>
      <c r="N15" s="5"/>
      <c r="O15" s="5"/>
      <c r="P15" s="36" t="str">
        <f>IF(Calepinage!L3&gt;0,ROUNDUP(((Calepinage!L3)/J3),0)*ROUNDUP((Calepinage!L4/J4),0)+ROUNDUP(((Calepinage!L3)/J3),0)*ROUNDUP((Calepinage!L5/J5),0),"")</f>
        <v/>
      </c>
      <c r="Q15" s="5" t="s">
        <v>41</v>
      </c>
      <c r="R15" s="3"/>
      <c r="S15" s="3"/>
      <c r="T15" s="3"/>
      <c r="U15" s="3"/>
      <c r="V15" s="3"/>
      <c r="W15" s="3"/>
      <c r="X15" s="3"/>
      <c r="Y15" s="3"/>
      <c r="Z15" s="3"/>
      <c r="AA15" s="132">
        <f>IF(((Calepinage!N3)-ROUNDDOWN(((Calepinage!N3)/AA3),0)*AA3)&gt;56,ROUNDUP(((Calepinage!N3)/AA3),0),ROUNDDOWN(((Calepinage!N3)/AA3),0))</f>
        <v>0</v>
      </c>
      <c r="AB15" s="88" t="s">
        <v>67</v>
      </c>
      <c r="AC15" s="3"/>
      <c r="AD15" s="2"/>
      <c r="AE15" s="2"/>
      <c r="AF15" s="2"/>
    </row>
    <row r="16" spans="2:38" x14ac:dyDescent="0.15">
      <c r="B16" s="3"/>
      <c r="C16" s="3"/>
      <c r="D16" s="3"/>
      <c r="E16" s="3"/>
      <c r="F16" s="3"/>
      <c r="G16" s="3"/>
      <c r="H16" s="3"/>
      <c r="I16" s="3"/>
      <c r="J16" s="3"/>
      <c r="K16" s="3"/>
      <c r="L16" s="38"/>
      <c r="M16" s="3"/>
      <c r="N16" s="3"/>
      <c r="O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133">
        <f>IF(AND((Calepinage!N4-AA4*AA9)&gt;(K4*2),(Calepinage!N4-FLOOR(Calepinage!N4,AB4))&gt;66),ROUNDUP(((Calepinage!N4-AA4*AA9)/AB4),0),ROUNDDOWN(((Calepinage!N4-AA4*AA9)/AB4),0))</f>
        <v>0</v>
      </c>
      <c r="AB16" s="146"/>
      <c r="AC16" s="3"/>
      <c r="AD16" s="2"/>
      <c r="AE16" s="2"/>
      <c r="AF16" s="2"/>
    </row>
    <row r="17" spans="2:32" ht="14" thickBot="1" x14ac:dyDescent="0.2">
      <c r="B17" s="3"/>
      <c r="C17" s="3"/>
      <c r="D17" s="3"/>
      <c r="E17" s="3"/>
      <c r="F17" s="3"/>
      <c r="G17" s="3"/>
      <c r="H17" s="3"/>
      <c r="I17" s="3"/>
      <c r="J17" s="3"/>
      <c r="K17" s="3"/>
      <c r="L17" s="38"/>
      <c r="M17" s="3"/>
      <c r="N17" s="3"/>
      <c r="O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134">
        <f>IF(AND((Calepinage!N5-AA5*AA10)&gt;(K5*2),(Calepinage!N5-FLOOR(Calepinage!N5,AB5))&gt;66),ROUNDUP(((Calepinage!N5-AA5*AA10)/AB5),0),ROUNDDOWN(((Calepinage!N5-AA5*AA10)/AB5),0))</f>
        <v>0</v>
      </c>
      <c r="AB17" s="3"/>
      <c r="AC17" s="3"/>
      <c r="AD17" s="2"/>
      <c r="AE17" s="2"/>
      <c r="AF17" s="2"/>
    </row>
    <row r="18" spans="2:32" ht="15" thickTop="1" thickBot="1" x14ac:dyDescent="0.2">
      <c r="B18" s="3"/>
      <c r="C18" s="3"/>
      <c r="D18" s="3"/>
      <c r="E18" s="3"/>
      <c r="F18" s="3"/>
      <c r="G18" s="3"/>
      <c r="H18" s="3"/>
      <c r="I18" s="3"/>
      <c r="J18" s="3"/>
      <c r="K18" s="3"/>
      <c r="L18" s="38"/>
      <c r="M18" s="3"/>
      <c r="N18" s="3"/>
      <c r="O18" s="3"/>
      <c r="P18" s="3"/>
      <c r="T18" s="3"/>
      <c r="U18" s="3"/>
      <c r="V18" s="3"/>
      <c r="W18" s="3"/>
      <c r="X18" s="3"/>
      <c r="Y18" s="3"/>
      <c r="Z18" s="3"/>
      <c r="AA18" s="2"/>
      <c r="AB18" s="2"/>
      <c r="AC18" s="2"/>
      <c r="AD18" s="2"/>
      <c r="AE18" s="2"/>
      <c r="AF18" s="2"/>
    </row>
    <row r="19" spans="2:32" ht="14" thickBot="1" x14ac:dyDescent="0.2">
      <c r="B19" s="3"/>
      <c r="C19" s="3"/>
      <c r="D19" s="3"/>
      <c r="E19" s="3"/>
      <c r="F19" s="3"/>
      <c r="G19" s="3"/>
      <c r="H19" s="3"/>
      <c r="I19" s="3"/>
      <c r="J19" s="3" t="s">
        <v>28</v>
      </c>
      <c r="K19" s="3"/>
      <c r="L19" s="38"/>
      <c r="M19" s="3"/>
      <c r="N19" s="3"/>
      <c r="O19" s="3"/>
      <c r="P19" s="3"/>
      <c r="T19" s="3"/>
      <c r="U19" s="3"/>
      <c r="V19" s="3"/>
      <c r="W19" s="3"/>
      <c r="X19" s="3"/>
      <c r="Y19" s="3"/>
      <c r="Z19" s="3"/>
      <c r="AA19" s="124">
        <f>IF(AND((Calepinage!N3-ROUNDDOWN((Calepinage!N3/K3),0)*K3)&lt;=56,(Calepinage!N3-ROUNDDOWN((Calepinage!N3/K3),0)*K3)&gt;6),ROUNDUP((Calepinage!N3/K3),0),ROUNDDOWN((Calepinage!N3/K3),0))</f>
        <v>0</v>
      </c>
      <c r="AB19" s="92" t="s">
        <v>75</v>
      </c>
      <c r="AC19" s="3"/>
      <c r="AD19" s="3"/>
      <c r="AE19" s="2"/>
      <c r="AF19" s="2"/>
    </row>
    <row r="20" spans="2:32" ht="14" thickBot="1" x14ac:dyDescent="0.2">
      <c r="B20" s="3"/>
      <c r="C20" s="3"/>
      <c r="D20" s="3"/>
      <c r="E20" s="3"/>
      <c r="F20" s="3"/>
      <c r="G20" s="3"/>
      <c r="H20" s="3"/>
      <c r="I20" s="3"/>
      <c r="J20" s="39" t="s">
        <v>15</v>
      </c>
      <c r="K20" s="3"/>
      <c r="M20" s="3"/>
      <c r="N20" s="3"/>
      <c r="O20" s="3"/>
      <c r="P20" s="3"/>
      <c r="T20" s="3"/>
      <c r="U20" s="3"/>
      <c r="V20" s="3"/>
      <c r="W20" s="3"/>
      <c r="X20" s="3"/>
      <c r="Y20" s="3"/>
      <c r="Z20" s="3"/>
      <c r="AA20" s="126">
        <f>IF(AND((Calepinage!O3-ROUNDDOWN((Calepinage!O3/K3),0)*K3)&lt;=56,(Calepinage!O3-ROUNDDOWN((Calepinage!O3/K3),0)*K3)&gt;6),ROUNDUP((Calepinage!O3/K3),0),ROUNDDOWN((Calepinage!O3/K3),0))</f>
        <v>0</v>
      </c>
      <c r="AB20" s="86" t="s">
        <v>76</v>
      </c>
      <c r="AC20" s="3"/>
      <c r="AD20" s="3"/>
      <c r="AE20" s="8"/>
      <c r="AF20" s="8"/>
    </row>
    <row r="21" spans="2:32" ht="14" thickBot="1" x14ac:dyDescent="0.2">
      <c r="B21" s="3"/>
      <c r="C21" s="3"/>
      <c r="D21" s="3"/>
      <c r="E21" s="3"/>
      <c r="F21" s="3"/>
      <c r="G21" s="3"/>
      <c r="H21" s="3"/>
      <c r="I21" s="3"/>
      <c r="J21" s="40" t="str">
        <f>IF(ROUNDUP((Calepinage!K3-M8*105-45)/I3,0)&gt;0,ROUNDUP((Calepinage!K3-M8*105-45)/I3,0),"")</f>
        <v/>
      </c>
      <c r="K21" s="3"/>
      <c r="L21" s="38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8"/>
      <c r="AB21" s="8"/>
      <c r="AC21" s="8"/>
      <c r="AD21" s="8"/>
      <c r="AE21" s="8"/>
      <c r="AF21" s="8"/>
    </row>
    <row r="22" spans="2:32" ht="14" thickBot="1" x14ac:dyDescent="0.2">
      <c r="B22" s="3"/>
      <c r="C22" s="3"/>
      <c r="D22" s="3"/>
      <c r="E22" s="3"/>
      <c r="F22" s="3"/>
      <c r="G22" s="3"/>
      <c r="H22" s="3"/>
      <c r="I22" s="3"/>
      <c r="J22" s="3"/>
      <c r="K22" s="3"/>
      <c r="L22" s="38"/>
      <c r="M22" s="3"/>
      <c r="N22" s="3"/>
      <c r="O22" s="3"/>
      <c r="P22" s="3"/>
      <c r="U22" s="124"/>
      <c r="V22" s="3"/>
      <c r="W22" s="3">
        <f>1/3</f>
        <v>0.33333333333333331</v>
      </c>
      <c r="X22" s="3"/>
      <c r="Y22" s="3"/>
      <c r="Z22" s="3"/>
      <c r="AA22" s="129">
        <f>IF(AND(((Calepinage!N4-FLOOR(Calepinage!N4,AB4))&gt;6),(Calepinage!N4-FLOOR(Calepinage!N4,AB4))&lt;=66),ROUNDUP((Calepinage!N4/K4),0),ROUND((Calepinage!N4/K4),0))</f>
        <v>0</v>
      </c>
      <c r="AB22" s="92" t="s">
        <v>92</v>
      </c>
      <c r="AC22" s="42"/>
      <c r="AD22" s="42"/>
      <c r="AE22" s="42"/>
      <c r="AF22" s="129">
        <f>$AA$19*AA22</f>
        <v>0</v>
      </c>
    </row>
    <row r="23" spans="2:32" ht="14" thickBot="1" x14ac:dyDescent="0.2">
      <c r="B23" s="3"/>
      <c r="C23" s="3"/>
      <c r="D23" s="3"/>
      <c r="E23" s="3"/>
      <c r="F23" s="3"/>
      <c r="G23" s="3"/>
      <c r="H23" s="3"/>
      <c r="I23" s="3"/>
      <c r="J23" s="3"/>
      <c r="K23" s="3"/>
      <c r="L23" s="38"/>
      <c r="M23" s="3"/>
      <c r="N23" s="3"/>
      <c r="O23" s="3"/>
      <c r="P23" s="3"/>
      <c r="U23" s="126"/>
      <c r="V23" s="3"/>
      <c r="W23" s="3"/>
      <c r="X23" s="3"/>
      <c r="Y23" s="3"/>
      <c r="Z23" s="3"/>
      <c r="AA23" s="129">
        <f>IF(AND(((Calepinage!N5-FLOOR(Calepinage!N5,AB5))&gt;6),(Calepinage!N5-FLOOR(Calepinage!N5,AB5))&lt;=66),ROUNDUP((Calepinage!N5/K5),0),ROUND((Calepinage!N5/K5),0))</f>
        <v>0</v>
      </c>
      <c r="AB23" s="92" t="s">
        <v>93</v>
      </c>
      <c r="AC23" s="3"/>
      <c r="AD23" s="3"/>
      <c r="AE23" s="3"/>
      <c r="AF23" s="147">
        <f>$AA$19*AA23</f>
        <v>0</v>
      </c>
    </row>
    <row r="24" spans="2:32" ht="14" thickBot="1" x14ac:dyDescent="0.2">
      <c r="B24" s="3"/>
      <c r="C24" s="3"/>
      <c r="D24" s="3"/>
      <c r="E24" s="3"/>
      <c r="F24" s="3"/>
      <c r="G24" s="3"/>
      <c r="H24" s="3"/>
      <c r="I24" s="3"/>
      <c r="J24" s="3"/>
      <c r="K24" s="3"/>
      <c r="L24" s="38"/>
      <c r="M24" s="3"/>
      <c r="N24" s="3"/>
      <c r="O24" s="3"/>
      <c r="P24" s="3"/>
      <c r="U24" s="3"/>
      <c r="V24" s="3"/>
      <c r="W24" s="3"/>
      <c r="X24" s="3"/>
      <c r="Y24" s="3"/>
      <c r="Z24" s="3"/>
      <c r="AA24" s="171"/>
      <c r="AB24" s="92"/>
      <c r="AC24" s="3"/>
      <c r="AD24" s="3"/>
      <c r="AE24" s="3"/>
      <c r="AF24" s="172"/>
    </row>
    <row r="25" spans="2:32" ht="14" thickBot="1" x14ac:dyDescent="0.2">
      <c r="B25" s="3"/>
      <c r="C25" s="3"/>
      <c r="D25" s="3"/>
      <c r="E25" s="3"/>
      <c r="F25" s="3"/>
      <c r="G25" s="3"/>
      <c r="H25" s="3"/>
      <c r="I25" s="3"/>
      <c r="J25" s="3"/>
      <c r="K25" s="3"/>
      <c r="L25" s="38"/>
      <c r="M25" s="3"/>
      <c r="N25" s="3"/>
      <c r="O25" s="3"/>
      <c r="P25" s="3"/>
      <c r="V25" s="3"/>
      <c r="W25" s="3"/>
      <c r="X25" s="3"/>
      <c r="Y25" s="3"/>
      <c r="Z25" s="3"/>
      <c r="AA25" s="131">
        <f>IF(AND(((Calepinage!O4-FLOOR(Calepinage!O4,AB4))&gt;6),(Calepinage!O4-FLOOR(Calepinage!O4,AB4))&lt;=66),ROUNDUP((Calepinage!O4/K4),0),ROUNDDOWN((Calepinage!O4/K4),0))</f>
        <v>0</v>
      </c>
      <c r="AB25" s="86" t="s">
        <v>94</v>
      </c>
      <c r="AC25" s="3"/>
      <c r="AD25" s="3"/>
      <c r="AE25" s="3"/>
      <c r="AF25" s="131">
        <f>$AA$20*AA25</f>
        <v>0</v>
      </c>
    </row>
    <row r="26" spans="2:32" ht="14" thickBot="1" x14ac:dyDescent="0.2">
      <c r="B26" s="3"/>
      <c r="C26" s="3"/>
      <c r="D26" s="3"/>
      <c r="E26" s="3"/>
      <c r="F26" s="3"/>
      <c r="G26" s="3"/>
      <c r="H26" s="3"/>
      <c r="I26" s="3"/>
      <c r="J26" s="3"/>
      <c r="K26" s="3"/>
      <c r="L26" s="38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131">
        <f>IF(AND(((Calepinage!O5-FLOOR(Calepinage!O5,AB5))&gt;6),(Calepinage!O5-FLOOR(Calepinage!O5,AB5))&lt;=66),ROUNDUP((Calepinage!O5/K5),0),ROUNDDOWN((Calepinage!O5/K5),0))</f>
        <v>0</v>
      </c>
      <c r="AB26" s="86" t="s">
        <v>95</v>
      </c>
      <c r="AC26" s="3"/>
      <c r="AD26" s="3"/>
      <c r="AE26" s="3"/>
      <c r="AF26" s="131">
        <f>$AA$20*AA26</f>
        <v>0</v>
      </c>
    </row>
    <row r="27" spans="2:32" ht="14" thickBot="1" x14ac:dyDescent="0.2">
      <c r="B27" s="3"/>
      <c r="C27" s="27" t="s">
        <v>31</v>
      </c>
      <c r="D27" s="41" t="str">
        <f>IF(Calepinage!C5&gt;0,EVEN(Calepinage!C3*2/$V$3),"")</f>
        <v/>
      </c>
      <c r="E27" s="41"/>
      <c r="F27" s="41"/>
      <c r="G27" s="125" t="str">
        <f>IF(Calepinage!E5&gt;0,EVEN(Calepinage!E3*2/$V$3),"")</f>
        <v/>
      </c>
      <c r="H27" s="125"/>
      <c r="I27" s="125" t="str">
        <f>IF(Calepinage!G5&gt;0,EVEN(Calepinage!G3*2/$V$3),"")</f>
        <v/>
      </c>
      <c r="J27" s="125" t="str">
        <f>IF(Calepinage!H5&gt;0,EVEN(Calepinage!H3*2/$V$3),"")</f>
        <v/>
      </c>
      <c r="K27" s="125" t="str">
        <f>IF(Calepinage!I5&gt;0,EVEN(Calepinage!I3*2/$V$3),"")</f>
        <v/>
      </c>
      <c r="L27" s="125" t="str">
        <f>IF(Calepinage!J5&gt;0,EVEN(Calepinage!J3*2/$V$3),"")</f>
        <v/>
      </c>
      <c r="M27" s="125" t="str">
        <f>IF(Calepinage!K5&gt;0,EVEN(Calepinage!K3*2/$V$3),"")</f>
        <v/>
      </c>
      <c r="N27" s="125"/>
      <c r="O27" s="125" t="str">
        <f>IF(Calepinage!L5&gt;0,EVEN(Calepinage!L3*2/$V$3),"")</f>
        <v/>
      </c>
      <c r="P27" s="125" t="str">
        <f>IF(Calepinage!M5&gt;0,EVEN(Calepinage!M3*2/$V$3),"")</f>
        <v/>
      </c>
      <c r="Q27" s="125" t="str">
        <f>IF(Calepinage!N5&gt;0,EVEN(Calepinage!N3*2/$V$3),"")</f>
        <v/>
      </c>
      <c r="R27" s="3"/>
      <c r="S27" s="3"/>
      <c r="T27" s="3"/>
      <c r="U27" s="3"/>
      <c r="V27" s="3"/>
      <c r="W27" s="3"/>
      <c r="X27" s="3"/>
      <c r="Y27" s="3"/>
      <c r="Z27" s="3"/>
      <c r="AA27" s="8"/>
      <c r="AB27" s="8"/>
      <c r="AC27" s="8"/>
      <c r="AD27" s="8"/>
      <c r="AE27" s="8"/>
      <c r="AF27" s="8"/>
    </row>
    <row r="28" spans="2:32" ht="14" thickBot="1" x14ac:dyDescent="0.2">
      <c r="B28" s="3"/>
      <c r="C28" s="27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P28" s="3"/>
      <c r="Q28" s="41"/>
      <c r="R28" s="3"/>
      <c r="S28" s="3"/>
      <c r="T28" s="3"/>
      <c r="U28" s="3"/>
      <c r="V28" s="3"/>
      <c r="W28" s="3"/>
      <c r="X28" s="3"/>
      <c r="Y28" s="3"/>
      <c r="Z28" s="181" t="s">
        <v>108</v>
      </c>
      <c r="AA28" s="165">
        <f>AA15*AA16</f>
        <v>0</v>
      </c>
      <c r="AB28" s="92" t="s">
        <v>99</v>
      </c>
      <c r="AC28" s="8"/>
      <c r="AD28" s="8"/>
      <c r="AE28" s="8"/>
      <c r="AF28" s="8"/>
    </row>
    <row r="29" spans="2:32" ht="14" thickBot="1" x14ac:dyDescent="0.2">
      <c r="B29" s="3"/>
      <c r="C29" s="27" t="s">
        <v>30</v>
      </c>
      <c r="D29" s="41">
        <f>IF(Calepinage!C5=0,EVEN(Calepinage!C3/$V$3),"")</f>
        <v>0</v>
      </c>
      <c r="E29" s="41"/>
      <c r="F29" s="41"/>
      <c r="G29" s="125">
        <f>IF(Calepinage!E5=0,EVEN(Calepinage!E3/$V$3),"")</f>
        <v>0</v>
      </c>
      <c r="H29" s="125"/>
      <c r="I29" s="125">
        <f>IF(Calepinage!G5=0,EVEN(Calepinage!G3/$V$3),"")</f>
        <v>0</v>
      </c>
      <c r="J29" s="125">
        <f>IF(Calepinage!H5=0,EVEN(Calepinage!H3/$V$3),"")</f>
        <v>0</v>
      </c>
      <c r="K29" s="125">
        <f>IF(Calepinage!I5=0,EVEN(Calepinage!I3/$V$3),"")</f>
        <v>0</v>
      </c>
      <c r="L29" s="125">
        <f>IF(Calepinage!J5=0,EVEN(Calepinage!J3/$V$3),"")</f>
        <v>0</v>
      </c>
      <c r="M29" s="125">
        <f>IF(Calepinage!K5=0,EVEN(Calepinage!K3/$V$3),"")</f>
        <v>0</v>
      </c>
      <c r="N29" s="125"/>
      <c r="O29" s="125">
        <f>IF(Calepinage!L5=0,EVEN(Calepinage!L3/$V$3),"")</f>
        <v>0</v>
      </c>
      <c r="P29" s="125">
        <f>IF(Calepinage!M5=0,EVEN(Calepinage!M3/$V$3),"")</f>
        <v>0</v>
      </c>
      <c r="Q29" s="125">
        <f>IF(Calepinage!N5=0,EVEN(Calepinage!N3/$V$3),"")</f>
        <v>0</v>
      </c>
      <c r="R29" s="3"/>
      <c r="S29" s="3"/>
      <c r="T29" s="3"/>
      <c r="U29" s="3"/>
      <c r="V29" s="3"/>
      <c r="W29" s="3"/>
      <c r="X29" s="3"/>
      <c r="Y29" s="3"/>
      <c r="Z29" s="182"/>
      <c r="AA29" s="166">
        <f>AA15*AA17</f>
        <v>0</v>
      </c>
      <c r="AB29" s="86" t="s">
        <v>100</v>
      </c>
      <c r="AC29" s="3"/>
      <c r="AD29" s="8"/>
      <c r="AE29" s="8"/>
      <c r="AF29" s="8"/>
    </row>
    <row r="30" spans="2:32" ht="14" thickBot="1" x14ac:dyDescent="0.2">
      <c r="B30" s="3"/>
      <c r="C30" s="3"/>
      <c r="D30" s="3"/>
      <c r="E30" s="3"/>
      <c r="F30" s="3"/>
      <c r="G30" s="3"/>
      <c r="H30" s="3"/>
      <c r="I30" s="3"/>
      <c r="J30" s="3"/>
      <c r="K30" s="3"/>
      <c r="L30" s="38"/>
      <c r="M30" s="38"/>
      <c r="N30" s="38"/>
      <c r="P30" s="3"/>
      <c r="Q30" s="3"/>
      <c r="R30" s="3"/>
      <c r="S30" s="3"/>
      <c r="T30" s="3"/>
      <c r="U30" s="3"/>
      <c r="V30" s="3"/>
      <c r="W30" s="3"/>
      <c r="X30" s="3"/>
      <c r="Y30" s="3"/>
      <c r="Z30" s="182"/>
      <c r="AA30" s="165">
        <f>AA8*AA9</f>
        <v>0</v>
      </c>
      <c r="AB30" s="92" t="s">
        <v>105</v>
      </c>
      <c r="AC30" s="8"/>
      <c r="AD30" s="8"/>
      <c r="AE30" s="8"/>
      <c r="AF30" s="8"/>
    </row>
    <row r="31" spans="2:32" ht="14" thickBot="1" x14ac:dyDescent="0.2">
      <c r="B31" s="3"/>
      <c r="C31" s="3" t="s">
        <v>32</v>
      </c>
      <c r="D31" s="3">
        <f>IF(Calepinage!C5&gt;0,ROUNDUP(((Calepinage!C3-40)/D3),0)*2,ROUNDUP(((Calepinage!C3-40)/D3),0))</f>
        <v>-1</v>
      </c>
      <c r="E31" s="3">
        <f>IF(Calepinage!D5&gt;0,ROUNDUP((Calepinage!D3/E3),0)*2,ROUNDUP((Calepinage!D3/E3),0))</f>
        <v>0</v>
      </c>
      <c r="F31" s="3" t="e">
        <f>IF(Calepinage!#REF!&gt;0,ROUNDUP((Calepinage!#REF!/F3),0)*2,ROUNDUP((Calepinage!#REF!/F3),0))</f>
        <v>#REF!</v>
      </c>
      <c r="G31" s="3">
        <f>IF(Calepinage!E5&gt;0,ROUNDUP(((Calepinage!E3-20)/G3),0)*2,ROUNDUP(((Calepinage!E3-20)/G3),0))</f>
        <v>-1</v>
      </c>
      <c r="H31" s="3"/>
      <c r="I31" s="3">
        <f>IF(Calepinage!G5&gt;0,ROUNDUP(((Calepinage!G3-40)/I3),0)*2,ROUNDUP(((Calepinage!G3-40)/I3),0))</f>
        <v>-2</v>
      </c>
      <c r="J31" s="3"/>
      <c r="K31" s="3"/>
      <c r="L31" s="3">
        <f>IF(Calepinage!J5&gt;0,ROUNDUP(((Calepinage!J3-40)/I3),0)*2,ROUNDUP(((Calepinage!J3-40)/I3),0))</f>
        <v>-2</v>
      </c>
      <c r="M31" s="3">
        <f>IF(Calepinage!K5&gt;0,ROUNDUP(((Calepinage!K3-40)/I3),0)*2,ROUNDUP(((Calepinage!K3-40)/I3),0))</f>
        <v>-2</v>
      </c>
      <c r="N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83"/>
      <c r="AA31" s="166">
        <f>AA8*AA10</f>
        <v>0</v>
      </c>
      <c r="AB31" s="86" t="s">
        <v>106</v>
      </c>
      <c r="AC31" s="3"/>
      <c r="AD31" s="8"/>
      <c r="AE31" s="8"/>
      <c r="AF31" s="8"/>
    </row>
    <row r="32" spans="2:32" ht="14" thickBot="1" x14ac:dyDescent="0.2"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D32" s="8"/>
      <c r="AE32" s="8"/>
      <c r="AF32" s="8"/>
    </row>
    <row r="33" spans="2:33" ht="17" thickBot="1" x14ac:dyDescent="0.25"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58" t="str">
        <f>IF(AA33&gt;0,AA33,"")</f>
        <v/>
      </c>
      <c r="AA33" s="140" t="str">
        <f>IF(Calepinage!N4&gt;0,AF22-AA30*12-AA28*6,"")</f>
        <v/>
      </c>
      <c r="AB33" s="141" t="s">
        <v>101</v>
      </c>
      <c r="AC33" s="142"/>
      <c r="AD33" s="8"/>
      <c r="AE33" s="8"/>
      <c r="AF33" s="8"/>
    </row>
    <row r="34" spans="2:33" ht="17" thickBot="1" x14ac:dyDescent="0.25">
      <c r="B34" s="3"/>
      <c r="C34" s="3" t="s">
        <v>33</v>
      </c>
      <c r="D34" s="3">
        <f>IF((((Calepinage!C4+Calepinage!C5)-(ROUNDDOWN(Calepinage!C4/135,0)+ROUNDDOWN(Calepinage!C5/135,0))*135))&gt;135,(ROUNDUP(Calepinage!C4/135,0)+ROUNDUP(Calepinage!C5/135,0))*((Calepinage!C3+12)/100),(ROUNDDOWN(Calepinage!C4/135,0)+ROUNDDOWN(Calepinage!C5/135,0)+1)*((Calepinage!C3+12)/100))</f>
        <v>0.12</v>
      </c>
      <c r="E34" s="3">
        <f>IF((((Calepinage!D4+Calepinage!D5)-(ROUNDDOWN(Calepinage!D4/135,0)+ROUNDDOWN(Calepinage!D5/135,0))*135))&gt;135,(ROUNDUP(Calepinage!D4/135,0)+ROUNDUP(Calepinage!D5/135,0))*((Calepinage!D3+12)/100),(ROUNDDOWN(Calepinage!D4/135,0)+ROUNDDOWN(Calepinage!D5/135,0)+1)*((Calepinage!D3+12)/100))</f>
        <v>0.12</v>
      </c>
      <c r="F34" s="3" t="e">
        <f>IF((((Calepinage!#REF!+Calepinage!#REF!)-(ROUNDDOWN(Calepinage!#REF!/135,0)+ROUNDDOWN(Calepinage!#REF!/135,0))*135))&gt;135,(ROUNDUP(Calepinage!#REF!/135,0)+ROUNDUP(Calepinage!#REF!/135,0))*((Calepinage!#REF!+12)/100),(ROUNDDOWN(Calepinage!#REF!/135,0)+ROUNDDOWN(Calepinage!#REF!/135,0)+1)*((Calepinage!#REF!+12)/100))</f>
        <v>#REF!</v>
      </c>
      <c r="G34" s="3">
        <f>IF((((Calepinage!E4+Calepinage!E5)-(ROUNDDOWN(Calepinage!E4/135,0)+ROUNDDOWN(Calepinage!E5/135,0))*135))&gt;135,(ROUNDUP(Calepinage!E4/135,0)+ROUNDUP(Calepinage!E5/135,0))*((Calepinage!E3+12)/100),(ROUNDDOWN(Calepinage!E4/135,0)+ROUNDDOWN(Calepinage!E5/135,0)+1)*((Calepinage!E3+12)/100))</f>
        <v>0.12</v>
      </c>
      <c r="H34" s="3">
        <f>IF((((Calepinage!F4+Calepinage!F5)-(ROUNDDOWN(Calepinage!F4/135,0)+ROUNDDOWN(Calepinage!F5/135,0))*135))&gt;135,(ROUNDUP(Calepinage!F4/135,0)+ROUNDUP(Calepinage!F5/135,0))*((Calepinage!F3+12)/100),(ROUNDDOWN(Calepinage!F4/135,0)+ROUNDDOWN(Calepinage!F5/135,0)+1)*((Calepinage!F3+12)/100))</f>
        <v>0.12</v>
      </c>
      <c r="I34" s="3">
        <f>IF((((Calepinage!G4+Calepinage!G5)-(ROUNDDOWN(Calepinage!G4/135,0)+ROUNDDOWN(Calepinage!G5/135,0))*135))&gt;135,(ROUNDUP(Calepinage!G4/135,0)+ROUNDUP(Calepinage!G5/135,0))*((Calepinage!G3+12)/100),(ROUNDDOWN(Calepinage!G4/135,0)+ROUNDDOWN(Calepinage!G5/135,0)+1)*((Calepinage!G3+12)/100))</f>
        <v>0.12</v>
      </c>
      <c r="J34" s="3">
        <f>IF((((Calepinage!H4+Calepinage!H5)-(ROUNDDOWN(Calepinage!H4/135,0)+ROUNDDOWN(Calepinage!H5/135,0))*135))&gt;135,(ROUNDUP(Calepinage!H4/135,0)+ROUNDUP(Calepinage!H5/135,0))*((Calepinage!H3+12)/100),(ROUNDDOWN(Calepinage!H4/135,0)+ROUNDDOWN(Calepinage!H5/135,0)+1)*((Calepinage!H3+12)/100))</f>
        <v>0.12</v>
      </c>
      <c r="K34" s="127">
        <f>IF((((Calepinage!I4+Calepinage!I5)-(ROUNDDOWN(Calepinage!I4/135,0)+ROUNDDOWN(Calepinage!I5/135,0))*135))&gt;135,(ROUNDUP(Calepinage!I4/135,0)+ROUNDUP(Calepinage!I5/135,0))*((Calepinage!I3+12)/100),(ROUNDDOWN(Calepinage!I4/135,0)+ROUNDDOWN(Calepinage!I5/135,0)+1)*((Calepinage!I3+12)/100))</f>
        <v>0.12</v>
      </c>
      <c r="L34" s="127">
        <f>IF((((Calepinage!J4+Calepinage!J5)-(ROUNDDOWN(Calepinage!J4/135,0)+ROUNDDOWN(Calepinage!J5/135,0))*135))&gt;135,(ROUNDUP(Calepinage!J4/135,0)+ROUNDUP(Calepinage!J5/135,0))*((Calepinage!J3+12)/100),(ROUNDDOWN(Calepinage!J4/135,0)+ROUNDDOWN(Calepinage!J5/135,0)+1)*((Calepinage!J3+12)/100))</f>
        <v>0.12</v>
      </c>
      <c r="M34" s="127">
        <f>IF((((Calepinage!K4+Calepinage!K5)-(ROUNDDOWN(Calepinage!K4/135,0)+ROUNDDOWN(Calepinage!K5/135,0))*135))&gt;135,(ROUNDUP(Calepinage!K4/135,0)+ROUNDUP(Calepinage!K5/135,0))*((Calepinage!K3+12)/100),(ROUNDDOWN(Calepinage!K4/135,0)+ROUNDDOWN(Calepinage!K5/135,0)+1)*((Calepinage!K3+12)/100))</f>
        <v>0.12</v>
      </c>
      <c r="N34" s="127"/>
      <c r="O34" s="127">
        <f>IF((((Calepinage!L4+Calepinage!L5)-(ROUNDDOWN(Calepinage!L4/135,0)+ROUNDDOWN(Calepinage!L5/135,0))*135))&gt;135,(ROUNDUP(Calepinage!L4/135,0)+ROUNDUP(Calepinage!L5/135,0))*((Calepinage!L3+12)/100),(ROUNDDOWN(Calepinage!L4/135,0)+ROUNDDOWN(Calepinage!L5/135,0)+1)*((Calepinage!L3+12)/100))</f>
        <v>0.12</v>
      </c>
      <c r="P34" s="127">
        <f>IF((((Calepinage!M4+Calepinage!M5)-(ROUNDDOWN(Calepinage!M4/135,0)+ROUNDDOWN(Calepinage!M5/135,0))*135))&gt;135,(ROUNDUP(Calepinage!M4/135,0)+ROUNDUP(Calepinage!M5/135,0))*((Calepinage!M3+12)/100),(ROUNDDOWN(Calepinage!M4/135,0)+ROUNDDOWN(Calepinage!M5/135,0)+1)*((Calepinage!M3+12)/100))</f>
        <v>0.12</v>
      </c>
      <c r="Q34" s="127">
        <f>IF((((Calepinage!N4+Calepinage!N5)-(ROUNDDOWN(Calepinage!N4/135,0)+ROUNDDOWN(Calepinage!N5/135,0))*135))&gt;135,(ROUNDUP(Calepinage!N4/135,0)+ROUNDUP(Calepinage!N5/135,0))*((Calepinage!N3+12)/100),(ROUNDDOWN(Calepinage!N4/135,0)+ROUNDDOWN(Calepinage!N5/135,0)+1)*((Calepinage!N3+12)/100))</f>
        <v>0.12</v>
      </c>
      <c r="R34" s="127">
        <f>IF((((Calepinage!O4+Calepinage!O5)-(ROUNDDOWN(Calepinage!O4/135,0)+ROUNDDOWN(Calepinage!O5/135,0))*135))&gt;135,(ROUNDUP(Calepinage!O4/135,0)+ROUNDUP(Calepinage!O5/135,0))*((Calepinage!O3+12)/100),(ROUNDDOWN(Calepinage!O4/135,0)+ROUNDDOWN(Calepinage!O5/135,0)+1)*((Calepinage!O3+12)/100))</f>
        <v>0.12</v>
      </c>
      <c r="S34" s="3"/>
      <c r="T34" s="3"/>
      <c r="U34" s="3"/>
      <c r="V34" s="3"/>
      <c r="W34" s="3"/>
      <c r="X34" s="3"/>
      <c r="Y34" s="3"/>
      <c r="Z34" s="158" t="str">
        <f>IF(AA34&gt;0,AA34,"")</f>
        <v/>
      </c>
      <c r="AA34" s="143" t="str">
        <f>IF(Calepinage!N5&gt;0,AF23-AA31*12-AA29*6,"")</f>
        <v/>
      </c>
      <c r="AB34" s="144" t="s">
        <v>102</v>
      </c>
      <c r="AC34" s="145"/>
      <c r="AD34" s="8"/>
      <c r="AE34" s="8"/>
      <c r="AF34" s="8"/>
    </row>
    <row r="35" spans="2:33" ht="14" thickBot="1" x14ac:dyDescent="0.2">
      <c r="B35" s="3"/>
      <c r="C35" s="3"/>
      <c r="D35" s="3"/>
      <c r="E35" s="3"/>
      <c r="F35" s="3"/>
      <c r="G35" s="3"/>
      <c r="H35" s="3"/>
      <c r="I35" s="3"/>
      <c r="J35" s="3"/>
      <c r="K35" s="3"/>
      <c r="L35" s="38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AD35" s="8"/>
      <c r="AE35" s="8"/>
      <c r="AF35" s="8"/>
    </row>
    <row r="36" spans="2:33" ht="17" thickBot="1" x14ac:dyDescent="0.25">
      <c r="B36" s="3"/>
      <c r="C36" s="3"/>
      <c r="D36" s="3"/>
      <c r="E36" s="3"/>
      <c r="F36" s="3"/>
      <c r="G36" s="3"/>
      <c r="H36" s="3"/>
      <c r="I36" s="3"/>
      <c r="J36" s="3"/>
      <c r="K36" s="3"/>
      <c r="L36" s="38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58" t="str">
        <f>IF(AA36&gt;0,AA36,"")</f>
        <v/>
      </c>
      <c r="AA36" s="154" t="str">
        <f>IF(Calepinage!O4&gt;0,AF25-AA39*6,"")</f>
        <v/>
      </c>
      <c r="AB36" s="149" t="s">
        <v>103</v>
      </c>
      <c r="AC36" s="150"/>
      <c r="AD36" s="8"/>
      <c r="AE36" s="8"/>
      <c r="AF36" s="8"/>
    </row>
    <row r="37" spans="2:33" ht="17" thickBot="1" x14ac:dyDescent="0.25">
      <c r="B37" s="3"/>
      <c r="C37" s="3"/>
      <c r="D37" s="3"/>
      <c r="E37" s="3"/>
      <c r="F37" s="3"/>
      <c r="G37" s="3"/>
      <c r="H37" s="3"/>
      <c r="I37" s="3"/>
      <c r="J37" s="3"/>
      <c r="K37" s="3"/>
      <c r="L37" s="38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58" t="str">
        <f>IF(AA37&gt;0,AA37,"")</f>
        <v/>
      </c>
      <c r="AA37" s="153" t="str">
        <f>IF(Calepinage!O5&gt;0,AF26-AA40*6,"")</f>
        <v/>
      </c>
      <c r="AB37" s="151" t="s">
        <v>104</v>
      </c>
      <c r="AC37" s="152"/>
      <c r="AD37" s="8"/>
      <c r="AE37" s="8"/>
      <c r="AF37" s="8"/>
    </row>
    <row r="38" spans="2:33" ht="16" customHeight="1" thickBot="1" x14ac:dyDescent="0.2"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3"/>
      <c r="M38" s="42"/>
      <c r="N38" s="42" t="str">
        <f>IF(AND(((Calepinage!N4-ROUNDUP((Calepinage!N4/K4),0)*K4)&gt;6),(Calepinage!N4-ROUNDUP((Calepinage!N4/K4),0)*K4)&lt;=66),ROUNDUP((Calepinage!N4/K4),0),"")</f>
        <v/>
      </c>
      <c r="O38" s="42"/>
      <c r="P38" s="42" t="str">
        <f>IF(AND(((Calepinage!N4-ROUNDUP((Calepinage!N4/K4),0)*K4)&gt;6),(Calepinage!N4-ROUNDUP((Calepinage!N4/K4),0)*K4)&lt;=66),ROUNDUP((Calepinage!N4/K4),0),"")</f>
        <v/>
      </c>
      <c r="X38" s="42"/>
      <c r="Y38" s="42"/>
      <c r="Z38" s="3"/>
      <c r="AA38" s="8"/>
      <c r="AB38" s="8"/>
      <c r="AC38" s="8"/>
      <c r="AD38" s="8"/>
      <c r="AE38" s="8"/>
      <c r="AF38" s="8"/>
    </row>
    <row r="39" spans="2:33" ht="16" customHeight="1" thickBot="1" x14ac:dyDescent="0.2">
      <c r="B39" s="3"/>
      <c r="C39" s="3"/>
      <c r="D39" s="3"/>
      <c r="E39" s="3"/>
      <c r="F39" s="3"/>
      <c r="G39" s="3"/>
      <c r="H39" s="3"/>
      <c r="I39" s="3"/>
      <c r="J39" s="3"/>
      <c r="K39" s="3"/>
      <c r="L39" s="38"/>
      <c r="M39" s="3"/>
      <c r="N39" s="3">
        <f>Calepinage!N4-ROUNDUP((Calepinage!N4/K4),0)*K4</f>
        <v>0</v>
      </c>
      <c r="O39" s="3"/>
      <c r="P39" s="3"/>
      <c r="X39" s="3"/>
      <c r="Y39" s="3"/>
      <c r="Z39" s="184" t="s">
        <v>109</v>
      </c>
      <c r="AA39" s="165">
        <f>AB8*AB9</f>
        <v>0</v>
      </c>
      <c r="AB39" s="167" t="s">
        <v>99</v>
      </c>
      <c r="AC39" s="168"/>
      <c r="AD39" s="25"/>
      <c r="AE39" s="25"/>
      <c r="AF39" s="25"/>
    </row>
    <row r="40" spans="2:33" ht="16" customHeight="1" thickBot="1" x14ac:dyDescent="0.25">
      <c r="B40" s="3"/>
      <c r="C40" s="3"/>
      <c r="D40" s="3"/>
      <c r="E40" s="3"/>
      <c r="F40" s="3"/>
      <c r="G40" s="3"/>
      <c r="H40" s="3"/>
      <c r="I40" s="3"/>
      <c r="J40" s="3"/>
      <c r="K40" s="3"/>
      <c r="L40" s="38"/>
      <c r="M40" s="3"/>
      <c r="N40" s="3"/>
      <c r="O40" s="3"/>
      <c r="P40" s="3"/>
      <c r="W40" s="3"/>
      <c r="X40" s="3"/>
      <c r="Y40" s="3"/>
      <c r="Z40" s="185"/>
      <c r="AA40" s="166">
        <f>AB8*AB10</f>
        <v>0</v>
      </c>
      <c r="AB40" s="169" t="s">
        <v>100</v>
      </c>
      <c r="AC40" s="170"/>
      <c r="AD40" s="26"/>
      <c r="AE40" s="158"/>
      <c r="AF40" s="156"/>
      <c r="AG40" s="155"/>
    </row>
    <row r="41" spans="2:33" ht="16" customHeight="1" thickBot="1" x14ac:dyDescent="0.2">
      <c r="B41" s="3"/>
      <c r="C41" s="3"/>
      <c r="D41" s="3"/>
      <c r="E41" s="3"/>
      <c r="F41" s="3"/>
      <c r="G41" s="3"/>
      <c r="H41" s="3"/>
      <c r="I41" s="3"/>
      <c r="J41" s="3"/>
      <c r="K41" s="3"/>
      <c r="L41" s="38"/>
      <c r="M41" s="3"/>
      <c r="N41" s="3">
        <f>207/200</f>
        <v>1.0349999999999999</v>
      </c>
      <c r="O41" s="3"/>
      <c r="P41" s="3"/>
      <c r="W41" s="3"/>
      <c r="X41" s="3"/>
      <c r="Y41" s="3"/>
      <c r="AD41" s="26"/>
      <c r="AE41" s="26"/>
      <c r="AF41" s="26"/>
    </row>
    <row r="42" spans="2:33" ht="17" thickBot="1" x14ac:dyDescent="0.25">
      <c r="B42" s="3"/>
      <c r="C42" s="3"/>
      <c r="D42" s="3"/>
      <c r="E42" s="3"/>
      <c r="F42" s="3"/>
      <c r="G42" s="3"/>
      <c r="H42" s="3"/>
      <c r="I42" s="3"/>
      <c r="J42" s="3"/>
      <c r="K42" s="3"/>
      <c r="L42" s="38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AD42" s="26"/>
      <c r="AE42" s="158"/>
      <c r="AF42" s="157"/>
      <c r="AG42" s="155"/>
    </row>
    <row r="43" spans="2:33" x14ac:dyDescent="0.15">
      <c r="B43" s="3"/>
      <c r="C43" s="3"/>
      <c r="D43" s="3"/>
      <c r="E43" s="3"/>
      <c r="F43" s="3"/>
      <c r="G43" s="3"/>
      <c r="H43" s="3"/>
      <c r="I43" s="3"/>
      <c r="J43" s="3"/>
      <c r="K43" s="3"/>
      <c r="L43" s="38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AD43" s="2"/>
      <c r="AE43" s="2"/>
      <c r="AF43" s="2"/>
    </row>
    <row r="44" spans="2:33" x14ac:dyDescent="0.15">
      <c r="B44" s="3"/>
      <c r="C44" s="3"/>
      <c r="D44" s="3"/>
      <c r="E44" s="3"/>
      <c r="F44" s="3"/>
      <c r="G44" s="3"/>
      <c r="H44" s="3"/>
      <c r="I44" s="3"/>
      <c r="J44" s="3"/>
      <c r="K44" s="3"/>
      <c r="L44" s="38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AD44" s="2"/>
      <c r="AE44" s="2"/>
      <c r="AF44" s="2"/>
    </row>
    <row r="45" spans="2:33" x14ac:dyDescent="0.15">
      <c r="B45" s="3"/>
      <c r="C45" s="3"/>
      <c r="D45" s="3"/>
      <c r="E45" s="3"/>
      <c r="F45" s="3"/>
      <c r="G45" s="3"/>
      <c r="H45" s="3"/>
      <c r="I45" s="3"/>
      <c r="J45" s="3"/>
      <c r="K45" s="3"/>
      <c r="L45" s="38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2"/>
      <c r="AB45" s="2"/>
      <c r="AC45" s="2"/>
      <c r="AD45" s="2"/>
      <c r="AE45" s="2"/>
      <c r="AF45" s="2"/>
    </row>
    <row r="46" spans="2:33" x14ac:dyDescent="0.15">
      <c r="B46" s="3"/>
      <c r="C46" s="3"/>
      <c r="D46" s="3"/>
      <c r="E46" s="3"/>
      <c r="F46" s="3"/>
      <c r="G46" s="3"/>
      <c r="H46" s="3"/>
      <c r="I46" s="3"/>
      <c r="J46" s="3">
        <f>35.7*3</f>
        <v>107.10000000000001</v>
      </c>
      <c r="K46" s="3"/>
      <c r="L46" s="38">
        <f>33.5*3</f>
        <v>100.5</v>
      </c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2"/>
      <c r="AB46" s="2"/>
      <c r="AC46" s="2"/>
      <c r="AD46" s="2"/>
      <c r="AE46" s="2"/>
      <c r="AF46" s="2"/>
    </row>
    <row r="47" spans="2:33" x14ac:dyDescent="0.15">
      <c r="B47" s="3"/>
      <c r="C47" s="3"/>
      <c r="D47" s="3"/>
      <c r="E47" s="3"/>
      <c r="F47" s="3"/>
      <c r="G47" s="3"/>
      <c r="H47" s="3"/>
      <c r="I47" s="38"/>
      <c r="J47" s="3"/>
      <c r="K47" s="3"/>
      <c r="L47" s="38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2"/>
      <c r="AB47" s="2"/>
      <c r="AC47" s="2"/>
      <c r="AD47" s="2"/>
      <c r="AE47" s="2"/>
      <c r="AF47" s="2"/>
    </row>
    <row r="48" spans="2:33" ht="20" x14ac:dyDescent="0.15">
      <c r="B48" s="3"/>
      <c r="C48" s="3"/>
      <c r="D48" s="3"/>
      <c r="E48" s="3"/>
      <c r="F48" s="3"/>
      <c r="G48" s="3"/>
      <c r="H48" s="3"/>
      <c r="I48" s="3"/>
      <c r="J48" s="3"/>
      <c r="K48" s="3"/>
      <c r="L48" s="38"/>
      <c r="M48" s="3"/>
      <c r="N48" s="3"/>
      <c r="O48" s="3"/>
      <c r="P48" s="3"/>
      <c r="Q48" s="3"/>
      <c r="R48" s="123"/>
      <c r="S48" s="3">
        <f>MROUND(S46,AA4)</f>
        <v>0</v>
      </c>
      <c r="T48" s="3"/>
      <c r="U48" s="3"/>
      <c r="V48" s="3"/>
      <c r="W48" s="3"/>
      <c r="X48" s="3"/>
      <c r="Y48" s="3"/>
      <c r="Z48" s="3"/>
      <c r="AA48" s="2"/>
      <c r="AB48" s="2"/>
      <c r="AC48" s="2"/>
      <c r="AD48" s="2"/>
      <c r="AE48" s="2">
        <f>20*12+60</f>
        <v>300</v>
      </c>
      <c r="AF48" s="2"/>
    </row>
    <row r="49" spans="2:33" ht="24" thickBot="1" x14ac:dyDescent="0.2">
      <c r="B49" s="3"/>
      <c r="C49" s="3"/>
      <c r="D49" s="3"/>
      <c r="E49" s="3"/>
      <c r="F49" s="3"/>
      <c r="G49" s="3"/>
      <c r="H49" s="3"/>
      <c r="I49" s="3"/>
      <c r="J49" s="3"/>
      <c r="K49" s="3"/>
      <c r="L49" s="38"/>
      <c r="M49" s="3"/>
      <c r="N49" s="91">
        <f>Calepinage!N4-ROUNDUP((Calepinage!N4/K4),0)*K4</f>
        <v>0</v>
      </c>
      <c r="O49" s="3"/>
      <c r="P49" s="128">
        <f>Q49*AA19</f>
        <v>0</v>
      </c>
      <c r="Q49" s="3"/>
      <c r="R49" s="92"/>
      <c r="S49" s="3"/>
      <c r="T49" s="3"/>
      <c r="U49" s="3"/>
      <c r="V49" s="3"/>
      <c r="W49" s="3"/>
      <c r="X49" s="3"/>
      <c r="Y49" s="3"/>
      <c r="Z49" s="3"/>
      <c r="AA49" s="2"/>
      <c r="AB49" s="2"/>
      <c r="AC49" s="2"/>
      <c r="AD49" s="2"/>
      <c r="AE49" s="2"/>
      <c r="AF49" s="2"/>
    </row>
    <row r="50" spans="2:33" ht="20" x14ac:dyDescent="0.15">
      <c r="B50" s="3"/>
      <c r="C50" s="3"/>
      <c r="D50" s="3"/>
      <c r="E50" s="3"/>
      <c r="F50" s="3"/>
      <c r="G50" s="3"/>
      <c r="H50" s="3"/>
      <c r="I50" s="3"/>
      <c r="J50" s="3"/>
      <c r="K50" s="3"/>
      <c r="L50" s="38"/>
      <c r="M50" s="3"/>
      <c r="N50" s="91"/>
      <c r="O50" s="3"/>
      <c r="P50" s="87"/>
      <c r="Q50" s="3"/>
      <c r="R50" s="86"/>
      <c r="S50" s="3"/>
      <c r="T50" s="3"/>
      <c r="U50" s="3"/>
      <c r="V50" s="3"/>
      <c r="W50" s="3"/>
      <c r="X50" s="3"/>
      <c r="Y50" s="3"/>
      <c r="Z50" s="3"/>
      <c r="AA50" s="135">
        <f>IF(AND(((Calepinage!N4-FLOOR(Calepinage!N4,AB4))&gt;6),(Calepinage!N4-FLOOR(Calepinage!N4,AB4))&lt;=66),$AA$19*AA22,0)</f>
        <v>0</v>
      </c>
      <c r="AB50" s="2"/>
      <c r="AC50" s="2"/>
      <c r="AD50" s="2"/>
      <c r="AE50" s="2"/>
      <c r="AF50" s="2"/>
    </row>
    <row r="51" spans="2:33" ht="14" thickBot="1" x14ac:dyDescent="0.2"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136">
        <f>IF(AND(((Calepinage!N5-FLOOR(Calepinage!N5,AB5))&gt;6),(Calepinage!N5-FLOOR(Calepinage!N5,AB5))&lt;=66),$AA$19*AA23,0)</f>
        <v>0</v>
      </c>
      <c r="AB51" s="2"/>
      <c r="AC51" s="2"/>
      <c r="AD51" s="2"/>
      <c r="AE51" s="2"/>
      <c r="AF51" s="2"/>
    </row>
    <row r="52" spans="2:33" x14ac:dyDescent="0.15"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</row>
    <row r="53" spans="2:33" ht="20" x14ac:dyDescent="0.15"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87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</row>
    <row r="54" spans="2:33" ht="20" x14ac:dyDescent="0.15">
      <c r="Q54" s="3"/>
      <c r="R54" s="87"/>
      <c r="Z54" s="3"/>
      <c r="AA54" s="3"/>
      <c r="AB54" s="3"/>
      <c r="AC54" s="3"/>
      <c r="AD54" s="3"/>
      <c r="AE54" s="3"/>
      <c r="AF54" s="3"/>
      <c r="AG54" s="3"/>
    </row>
    <row r="55" spans="2:33" ht="36" customHeight="1" x14ac:dyDescent="0.15">
      <c r="Q55" s="3"/>
    </row>
    <row r="56" spans="2:33" ht="26" customHeight="1" x14ac:dyDescent="0.15">
      <c r="Q56" s="3"/>
    </row>
    <row r="57" spans="2:33" ht="30" customHeight="1" x14ac:dyDescent="0.15">
      <c r="Q57" s="3"/>
    </row>
    <row r="58" spans="2:33" x14ac:dyDescent="0.15">
      <c r="Q58" s="3"/>
    </row>
    <row r="59" spans="2:33" x14ac:dyDescent="0.15">
      <c r="Q59" s="3"/>
    </row>
    <row r="60" spans="2:33" ht="27" customHeight="1" x14ac:dyDescent="0.25">
      <c r="Q60" s="137">
        <f>FLOOR(Calepinage!N4,AB4)/AB4</f>
        <v>0</v>
      </c>
      <c r="R60" s="130" t="str">
        <f>IF(Q61=TRUE,Q60,"")</f>
        <v/>
      </c>
      <c r="S60" s="139">
        <f>TRUNC(R48,1000)</f>
        <v>0</v>
      </c>
    </row>
    <row r="61" spans="2:33" ht="36" customHeight="1" x14ac:dyDescent="0.25">
      <c r="Q61" s="137" t="b">
        <f>ISODD(Q60)</f>
        <v>0</v>
      </c>
      <c r="R61" s="130">
        <f>INT(FLOOR(Calepinage!N4,AB4)/AB4)</f>
        <v>0</v>
      </c>
      <c r="S61" s="138"/>
    </row>
  </sheetData>
  <sheetProtection algorithmName="SHA-512" hashValue="N0+54rmZB7PhgF/pfYZubZnvYa7m8y3zknAqgHZkAck75sVhU6tHTe5+aHzp9DSQ8q9B/2hem+ys3I7GL6l7uQ==" saltValue="PPpDgPwANWoM0UdZhB2j0g==" spinCount="100000" sheet="1" scenarios="1" selectLockedCells="1" selectUnlockedCells="1"/>
  <mergeCells count="3">
    <mergeCell ref="AA1:AH1"/>
    <mergeCell ref="Z28:Z31"/>
    <mergeCell ref="Z39:Z40"/>
  </mergeCells>
  <phoneticPr fontId="7" type="noConversion"/>
  <pageMargins left="0" right="0" top="1" bottom="1" header="0.5" footer="0.5"/>
  <pageSetup paperSize="9" orientation="portrait" horizontalDpi="4294967292" verticalDpi="429496729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Calepinage</vt:lpstr>
      <vt:lpstr>Pente</vt:lpstr>
      <vt:lpstr>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Utilisateur de la version d'évaluation de Office 2004</dc:creator>
  <cp:lastModifiedBy>Valente Dominic</cp:lastModifiedBy>
  <cp:lastPrinted>2008-12-16T20:05:12Z</cp:lastPrinted>
  <dcterms:created xsi:type="dcterms:W3CDTF">2007-01-31T10:44:58Z</dcterms:created>
  <dcterms:modified xsi:type="dcterms:W3CDTF">2020-05-15T14:43:07Z</dcterms:modified>
</cp:coreProperties>
</file>